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showInkAnnotation="0" codeName="ThisWorkbook" checkCompatibility="1"/>
  <mc:AlternateContent xmlns:mc="http://schemas.openxmlformats.org/markup-compatibility/2006">
    <mc:Choice Requires="x15">
      <x15ac:absPath xmlns:x15ac="http://schemas.microsoft.com/office/spreadsheetml/2010/11/ac" url="/Volumes/GoogleDrive/My Drive/Work/StartupCFO/Maler/Maler for Startup CFO-medlemmer/"/>
    </mc:Choice>
  </mc:AlternateContent>
  <xr:revisionPtr revIDLastSave="0" documentId="13_ncr:1_{BB12B0CB-35F5-E84B-991B-6102335623E6}" xr6:coauthVersionLast="36" xr6:coauthVersionMax="36" xr10:uidLastSave="{00000000-0000-0000-0000-000000000000}"/>
  <bookViews>
    <workbookView xWindow="35200" yWindow="460" windowWidth="20060" windowHeight="21140" xr2:uid="{00000000-000D-0000-FFFF-FFFF00000000}"/>
  </bookViews>
  <sheets>
    <sheet name="A" sheetId="2" r:id="rId1"/>
    <sheet name="B" sheetId="3" r:id="rId2"/>
    <sheet name="C" sheetId="4" r:id="rId3"/>
    <sheet name="E" sheetId="5" state="hidden" r:id="rId4"/>
  </sheets>
  <definedNames>
    <definedName name="BlankA1">A!$F$8:$K$8,A!$F$9:$L$10,A!$N$9:$O$10</definedName>
    <definedName name="BlankA2">A!$G$13:$K$15,A!$K$16:$K$18,A!$G$19:$K$22,A!$K$23:$K$26</definedName>
    <definedName name="BlankA3">A!$K$31,A!$G$32:$K$32,A!$K$33:$L$34,A!$F$35:$L$35</definedName>
    <definedName name="BlankA4">A!$F$38:$L$46,A!$F$48:$M$48,A!$G$49:$M$49</definedName>
    <definedName name="BlankB1">B!$D$5:$M$5,B!$B$6:$M$15,B!$D$16:$E$16,B!$D$17:$F$17</definedName>
    <definedName name="BlankB2">B!$B$23:$M$33</definedName>
    <definedName name="BlankB3">B!#REF!,B!$B$41:$K$41,B!$B$44:$N$51</definedName>
    <definedName name="Fremkomstmidler">'C'!$C$39:$C$45</definedName>
    <definedName name="Frokost">A!$F$38:$H$44,A!$K$43:$L$43,A!$K$44:$L$44,A!$M$48,A!$G$48:$H$48,A!$K$43,A!$K$44,A!$M$49,A!$F$48,A!$G$49:$H$49,A!$M$50</definedName>
    <definedName name="Innland_kost">'C'!$C$9:$C$10</definedName>
    <definedName name="Landnavn">'C'!$B$54:$B$217</definedName>
    <definedName name="nettoføringsordning">E!$A$27:$A$28</definedName>
    <definedName name="_xlnm.Print_Area" localSheetId="0">A!$C$3:$S$56</definedName>
    <definedName name="_xlnm.Print_Area" localSheetId="1">B!$B$2:$O$60</definedName>
    <definedName name="sph_7_01_01p7_2b" localSheetId="2">'C'!#REF!</definedName>
    <definedName name="sph_7_01_01p7_2c" localSheetId="2">'C'!$B$50</definedName>
    <definedName name="sph_7_01_01p7_2d" localSheetId="2">'C'!$B$51</definedName>
    <definedName name="sph_7_01_01p7_2e" localSheetId="2">'C'!$B$52</definedName>
    <definedName name="sph_7_01_01p7_2f" localSheetId="2">'C'!#REF!</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6" i="4" l="1"/>
  <c r="F25" i="4"/>
  <c r="F24" i="4"/>
  <c r="F23" i="4"/>
  <c r="F22" i="4"/>
  <c r="F21" i="4"/>
  <c r="M49" i="2"/>
  <c r="M48" i="2"/>
  <c r="L32" i="2"/>
  <c r="M32" i="2"/>
  <c r="F6" i="5"/>
  <c r="F5" i="5"/>
  <c r="F4" i="5"/>
  <c r="E6" i="5"/>
  <c r="E5" i="5"/>
  <c r="G5" i="5" s="1"/>
  <c r="M41" i="2" s="1"/>
  <c r="E4" i="5"/>
  <c r="G4" i="5" s="1"/>
  <c r="M40" i="2" s="1"/>
  <c r="D6" i="5"/>
  <c r="D5" i="5"/>
  <c r="D4" i="5"/>
  <c r="F3" i="5"/>
  <c r="E3" i="5"/>
  <c r="D3" i="5"/>
  <c r="D2" i="5"/>
  <c r="E2" i="5"/>
  <c r="G2" i="5" s="1"/>
  <c r="H3" i="5"/>
  <c r="L13" i="2"/>
  <c r="M13" i="2" s="1"/>
  <c r="M39" i="2" s="1"/>
  <c r="L15" i="2"/>
  <c r="M15" i="2"/>
  <c r="M20" i="2"/>
  <c r="L21" i="2"/>
  <c r="M21" i="2"/>
  <c r="M22" i="2"/>
  <c r="M23" i="2"/>
  <c r="L26" i="2"/>
  <c r="M26" i="2"/>
  <c r="M33" i="2"/>
  <c r="M34" i="2"/>
  <c r="F2" i="5"/>
  <c r="F7" i="5"/>
  <c r="D8" i="5"/>
  <c r="E8" i="5"/>
  <c r="F8" i="5"/>
  <c r="G8" i="5"/>
  <c r="M44" i="2" s="1"/>
  <c r="D9" i="5"/>
  <c r="G9" i="5" s="1"/>
  <c r="E9" i="5"/>
  <c r="F9" i="5"/>
  <c r="D10" i="5"/>
  <c r="G10" i="5" s="1"/>
  <c r="M46" i="2" s="1"/>
  <c r="E10" i="5"/>
  <c r="F10" i="5"/>
  <c r="N24" i="3"/>
  <c r="N34" i="3" s="1"/>
  <c r="N25" i="3"/>
  <c r="N26" i="3"/>
  <c r="N27" i="3"/>
  <c r="N28" i="3"/>
  <c r="N29" i="3"/>
  <c r="N30" i="3"/>
  <c r="N31" i="3"/>
  <c r="N32" i="3"/>
  <c r="N33" i="3"/>
  <c r="N23" i="3"/>
  <c r="N6" i="3"/>
  <c r="N7" i="3"/>
  <c r="N8" i="3"/>
  <c r="N9" i="3"/>
  <c r="N5" i="3"/>
  <c r="N16" i="3" s="1"/>
  <c r="N36" i="3" s="1"/>
  <c r="M12" i="2" s="1"/>
  <c r="N10" i="3"/>
  <c r="N11" i="3"/>
  <c r="N12" i="3"/>
  <c r="N13" i="3"/>
  <c r="N14" i="3"/>
  <c r="N15" i="3"/>
  <c r="L24" i="2"/>
  <c r="M24" i="2"/>
  <c r="I11" i="5"/>
  <c r="D11" i="5"/>
  <c r="G11" i="5" s="1"/>
  <c r="I10" i="5"/>
  <c r="L19" i="2"/>
  <c r="M19" i="2"/>
  <c r="L16" i="2"/>
  <c r="M16" i="2"/>
  <c r="L17" i="2"/>
  <c r="M17" i="2"/>
  <c r="L18" i="2"/>
  <c r="M18" i="2"/>
  <c r="L23" i="2"/>
  <c r="L25" i="2"/>
  <c r="M25" i="2"/>
  <c r="J16" i="3"/>
  <c r="J17" i="3"/>
  <c r="K28" i="2"/>
  <c r="J18" i="3"/>
  <c r="K29" i="2"/>
  <c r="M29" i="2" s="1"/>
  <c r="J19" i="3"/>
  <c r="K30" i="2"/>
  <c r="M30" i="2"/>
  <c r="M35" i="2"/>
  <c r="I8" i="5"/>
  <c r="I9" i="5"/>
  <c r="H6" i="5"/>
  <c r="H5" i="5"/>
  <c r="I7" i="5"/>
  <c r="E7" i="5"/>
  <c r="L22" i="2"/>
  <c r="N52" i="3"/>
  <c r="L14" i="2"/>
  <c r="M14" i="2" s="1"/>
  <c r="L20" i="2"/>
  <c r="L31" i="2"/>
  <c r="M31" i="2"/>
  <c r="F13" i="5"/>
  <c r="F17" i="5"/>
  <c r="H2" i="5"/>
  <c r="H4" i="5"/>
  <c r="H7" i="5"/>
  <c r="H8" i="5"/>
  <c r="H9" i="5"/>
  <c r="H10" i="5"/>
  <c r="D7" i="5"/>
  <c r="G7" i="5"/>
  <c r="M43" i="2" s="1"/>
  <c r="G6" i="5"/>
  <c r="M42" i="2"/>
  <c r="L28" i="2"/>
  <c r="M28" i="2"/>
  <c r="L27" i="2"/>
  <c r="M27" i="2"/>
  <c r="L30" i="2"/>
  <c r="G3" i="5"/>
  <c r="M38" i="2" l="1"/>
  <c r="M36" i="2"/>
  <c r="M45" i="2"/>
  <c r="G24" i="5"/>
  <c r="L29" i="2"/>
  <c r="M47" i="2" l="1"/>
  <c r="M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0-siqv</author>
    <author>Siri Qviller</author>
    <author>Erik Jahre</author>
    <author>5-bjmo</author>
    <author>Aschim Anniken</author>
    <author>0-anas</author>
  </authors>
  <commentList>
    <comment ref="M4" authorId="0" shapeId="0" xr:uid="{00000000-0006-0000-0000-000001000000}">
      <text>
        <r>
          <rPr>
            <b/>
            <sz val="12"/>
            <color indexed="81"/>
            <rFont val="Tahoma"/>
            <family val="2"/>
          </rPr>
          <t>Det er ikke nødvendig å oppgi fødselsnummer dersom ansattnummer er oppgitt.</t>
        </r>
        <r>
          <rPr>
            <sz val="8"/>
            <color indexed="81"/>
            <rFont val="Tahoma"/>
            <family val="2"/>
          </rPr>
          <t xml:space="preserve">
</t>
        </r>
      </text>
    </comment>
    <comment ref="K13" authorId="1" shapeId="0" xr:uid="{00000000-0006-0000-0000-000002000000}">
      <text>
        <r>
          <rPr>
            <b/>
            <sz val="12"/>
            <color rgb="FF000000"/>
            <rFont val="Tahoma"/>
            <family val="2"/>
          </rPr>
          <t>Her føres bare antall for ulegitimert kostgodtgjørelse. Legitimerte  utgifter (etter regning) spesifiseres på baksiden.</t>
        </r>
        <r>
          <rPr>
            <sz val="10"/>
            <color rgb="FF000000"/>
            <rFont val="Tahoma"/>
            <family val="2"/>
          </rPr>
          <t xml:space="preserve">
</t>
        </r>
      </text>
    </comment>
    <comment ref="K14" authorId="2" shapeId="0" xr:uid="{00000000-0006-0000-0000-000003000000}">
      <text>
        <r>
          <rPr>
            <b/>
            <sz val="12"/>
            <color rgb="FF000000"/>
            <rFont val="Tahoma"/>
            <family val="2"/>
          </rPr>
          <t>Kost 6-12 timer ytes med 2/3 av satsen for over 12 timer.</t>
        </r>
      </text>
    </comment>
    <comment ref="K16" authorId="3" shapeId="0" xr:uid="{00000000-0006-0000-0000-000004000000}">
      <text>
        <r>
          <rPr>
            <b/>
            <sz val="12"/>
            <color indexed="81"/>
            <rFont val="Tahoma"/>
            <family val="2"/>
          </rPr>
          <t xml:space="preserve">For reiser som varer mer en ett døgn, regnes 6 timer eller mer inn i det nye døgnet som et helt nytt døgn.
</t>
        </r>
        <r>
          <rPr>
            <sz val="8"/>
            <color indexed="81"/>
            <rFont val="Tahoma"/>
            <family val="2"/>
          </rPr>
          <t xml:space="preserve">
</t>
        </r>
      </text>
    </comment>
    <comment ref="K17" authorId="2" shapeId="0" xr:uid="{00000000-0006-0000-0000-000005000000}">
      <text>
        <r>
          <rPr>
            <b/>
            <sz val="12"/>
            <color indexed="81"/>
            <rFont val="Tahoma"/>
            <family val="2"/>
          </rPr>
          <t xml:space="preserve">For reiser som varer mer enn ett døgn, regnes 6 timer eller mer inn i det nye døgnet, som et nytt døgn.
Ved overnatting på pensjonat, er satsen den samme som ved overnatting på hotell, men det skal betales skatt av deler av beløpet. 
</t>
        </r>
      </text>
    </comment>
    <comment ref="K18" authorId="0" shapeId="0" xr:uid="{00000000-0006-0000-0000-000006000000}">
      <text>
        <r>
          <rPr>
            <b/>
            <sz val="12"/>
            <color indexed="81"/>
            <rFont val="Tahoma"/>
            <family val="2"/>
          </rPr>
          <t xml:space="preserve">For reiser som varer mer enn ett døgn, regnes 6 timer eller mer inn i det nye døgnet, som et nytt døgn.
Ved overnatting på hybel, på brakke eller privat er satsen den samme som ved overnatting på hotell, men det skal betales skatt av deler av beløpet.  </t>
        </r>
        <r>
          <rPr>
            <sz val="8"/>
            <color indexed="81"/>
            <rFont val="Tahoma"/>
            <family val="2"/>
          </rPr>
          <t xml:space="preserve">
</t>
        </r>
      </text>
    </comment>
    <comment ref="K19" authorId="2" shapeId="0" xr:uid="{00000000-0006-0000-0000-000007000000}">
      <text>
        <r>
          <rPr>
            <b/>
            <sz val="12"/>
            <color indexed="81"/>
            <rFont val="Tahoma"/>
            <family val="2"/>
          </rPr>
          <t xml:space="preserve">For reiser som varer mer enn ett døgn regnes 6 timer eller mer inn i neste døgn som et helt nytt døgn.  </t>
        </r>
      </text>
    </comment>
    <comment ref="K21" authorId="2" shapeId="0" xr:uid="{00000000-0006-0000-0000-000008000000}">
      <text>
        <r>
          <rPr>
            <b/>
            <sz val="12"/>
            <color indexed="81"/>
            <rFont val="Tahoma"/>
            <family val="2"/>
          </rPr>
          <t xml:space="preserve">For reiser som varer mer enn ett døgn, regnes 6 timer eller mer inn i det nye døgnet, som et nytt døgn.
Ved overnatting på pensjonat, er satsen den samme som ved overnatting på hotell, men det skal betales skatt av deler av beløpet. </t>
        </r>
      </text>
    </comment>
    <comment ref="K22" authorId="2" shapeId="0" xr:uid="{00000000-0006-0000-0000-000009000000}">
      <text>
        <r>
          <rPr>
            <b/>
            <sz val="12"/>
            <color indexed="81"/>
            <rFont val="Tahoma"/>
            <family val="2"/>
          </rPr>
          <t xml:space="preserve">For reiser som varer mer enn ett døgn, regnes 6 timer eller mer inn i det nye døgnet, som et nytt døgn.
Ved overnatting på hybel, på brakke eller privat er satsen den samme som ved overnatting på hotell, men det skal betales skatt av deler av beløpet.  </t>
        </r>
      </text>
    </comment>
    <comment ref="J23" authorId="0" shapeId="0" xr:uid="{00000000-0006-0000-0000-00000A000000}">
      <text>
        <r>
          <rPr>
            <b/>
            <sz val="12"/>
            <color indexed="81"/>
            <rFont val="Tahoma"/>
            <family val="2"/>
          </rPr>
          <t>Kursgodtgjørelse gis for antall hele døgn(24 timer) hvor alle tre måltider er dekket av arbeidsgiver eller andre.</t>
        </r>
        <r>
          <rPr>
            <sz val="8"/>
            <color indexed="81"/>
            <rFont val="Tahoma"/>
            <family val="2"/>
          </rPr>
          <t xml:space="preserve">
</t>
        </r>
      </text>
    </comment>
    <comment ref="K24" authorId="4" shapeId="0" xr:uid="{00000000-0006-0000-0000-00000B000000}">
      <text>
        <r>
          <rPr>
            <b/>
            <sz val="9"/>
            <color indexed="81"/>
            <rFont val="Tahoma"/>
            <family val="2"/>
          </rPr>
          <t>Administrativ forpleining
gis for antall hele døgn (24 timer) hvor alle tre måltider er dekket av arbeidsgiver eller andre.</t>
        </r>
        <r>
          <rPr>
            <sz val="9"/>
            <color indexed="81"/>
            <rFont val="Tahoma"/>
            <family val="2"/>
          </rPr>
          <t xml:space="preserve">
</t>
        </r>
      </text>
    </comment>
    <comment ref="K25" authorId="0" shapeId="0" xr:uid="{00000000-0006-0000-0000-00000C000000}">
      <text>
        <r>
          <rPr>
            <b/>
            <sz val="12"/>
            <color indexed="81"/>
            <rFont val="Tahoma"/>
            <family val="2"/>
          </rPr>
          <t>Som natt regnes tiden mellom kl. 22:00 og kl. 06:00. 
Ulegitimert nattillegg gis når 5 timer eller mer av natten tilbringes utenfor bopel. Det vil si at du må komme hjem tidligst kl. 03.00, eller reise senest kl. 01.00, for å kunne kreve nattillegg i henhold til avreise og hjemkomst.</t>
        </r>
        <r>
          <rPr>
            <sz val="8"/>
            <color indexed="81"/>
            <rFont val="Tahoma"/>
            <family val="2"/>
          </rPr>
          <t xml:space="preserve">
</t>
        </r>
      </text>
    </comment>
    <comment ref="K26" authorId="5" shapeId="0" xr:uid="{00000000-0006-0000-0000-00000D000000}">
      <text>
        <r>
          <rPr>
            <b/>
            <sz val="12"/>
            <color indexed="81"/>
            <rFont val="Tahoma"/>
            <family val="2"/>
          </rPr>
          <t>For reiser som varer mer enn 1 døgn, regnes 12 timer eller mer inn i det nye døgnet som et nytt helt døgn. For reiser som varer under ett døgn, utbetales tillegget etter 12 timer.</t>
        </r>
      </text>
    </comment>
    <comment ref="K30" authorId="1" shapeId="0" xr:uid="{00000000-0006-0000-0000-00000E000000}">
      <text>
        <r>
          <rPr>
            <b/>
            <sz val="12"/>
            <color indexed="81"/>
            <rFont val="Tahoma"/>
            <family val="2"/>
          </rPr>
          <t>Km.godtgjørelse for kjøring i utlandet,  teller ikke med i de 9000 kilometrene som utløser en lavere sats.</t>
        </r>
        <r>
          <rPr>
            <sz val="10"/>
            <color indexed="81"/>
            <rFont val="Tahoma"/>
            <family val="2"/>
          </rPr>
          <t xml:space="preserve">
</t>
        </r>
      </text>
    </comment>
    <comment ref="K31" authorId="1" shapeId="0" xr:uid="{00000000-0006-0000-0000-00000F000000}">
      <text>
        <r>
          <rPr>
            <b/>
            <sz val="12"/>
            <color indexed="81"/>
            <rFont val="Tahoma"/>
            <family val="2"/>
          </rPr>
          <t>Passasjertillegget gis per km for hver passasjer. Navnene må oppgis i merknadsfeltet.</t>
        </r>
      </text>
    </comment>
    <comment ref="C37" authorId="2" shapeId="0" xr:uid="{00000000-0006-0000-0000-000010000000}">
      <text>
        <r>
          <rPr>
            <b/>
            <sz val="12"/>
            <color indexed="81"/>
            <rFont val="Tahoma"/>
            <family val="2"/>
          </rPr>
          <t>Angi antall som skal trekkes. Skjemaet beregner selv korrekt trekk.</t>
        </r>
      </text>
    </comment>
    <comment ref="G37" authorId="2" shapeId="0" xr:uid="{00000000-0006-0000-0000-000011000000}">
      <text>
        <r>
          <rPr>
            <b/>
            <sz val="12"/>
            <color indexed="81"/>
            <rFont val="Tahoma"/>
            <family val="2"/>
          </rPr>
          <t>For at det skal trekkes for lunsj må det være servert en fullverdig lunsj.</t>
        </r>
      </text>
    </comment>
    <comment ref="C43" authorId="2" shapeId="0" xr:uid="{00000000-0006-0000-0000-000012000000}">
      <text>
        <r>
          <rPr>
            <b/>
            <sz val="12"/>
            <color indexed="81"/>
            <rFont val="Tahoma"/>
            <family val="2"/>
          </rPr>
          <t>Velg land i rullgardin-menyen til høyre</t>
        </r>
      </text>
    </comment>
    <comment ref="C44" authorId="2" shapeId="0" xr:uid="{00000000-0006-0000-0000-000013000000}">
      <text>
        <r>
          <rPr>
            <b/>
            <sz val="12"/>
            <color indexed="81"/>
            <rFont val="Tahoma"/>
            <family val="2"/>
          </rPr>
          <t>Velg land i rullgardin-menyen til høyre</t>
        </r>
      </text>
    </comment>
    <comment ref="C45" authorId="2" shapeId="0" xr:uid="{00000000-0006-0000-0000-000014000000}">
      <text>
        <r>
          <rPr>
            <b/>
            <sz val="12"/>
            <color indexed="81"/>
            <rFont val="Tahoma"/>
            <family val="2"/>
          </rPr>
          <t>Velg land i rullgardin-menyen til høyre</t>
        </r>
      </text>
    </comment>
    <comment ref="C46" authorId="2" shapeId="0" xr:uid="{00000000-0006-0000-0000-000015000000}">
      <text>
        <r>
          <rPr>
            <b/>
            <sz val="12"/>
            <color indexed="81"/>
            <rFont val="Tahoma"/>
            <family val="2"/>
          </rPr>
          <t>Velg land i rullgardin-menyen til høyre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Siri Qviller</author>
    <author>Erik Jahre</author>
    <author>0-siqv</author>
  </authors>
  <commentList>
    <comment ref="I4" authorId="0" shapeId="0" xr:uid="{00000000-0006-0000-0100-000001000000}">
      <text>
        <r>
          <rPr>
            <b/>
            <sz val="12"/>
            <color indexed="81"/>
            <rFont val="Tahoma"/>
            <family val="2"/>
          </rPr>
          <t>KODEFORKLARING:</t>
        </r>
        <r>
          <rPr>
            <sz val="10"/>
            <color indexed="81"/>
            <rFont val="Tahoma"/>
            <family val="2"/>
          </rPr>
          <t xml:space="preserve">
</t>
        </r>
        <r>
          <rPr>
            <b/>
            <sz val="12"/>
            <color indexed="81"/>
            <rFont val="Tahoma"/>
            <family val="2"/>
          </rPr>
          <t>10000  dersom det er kjørt mer enn             10000 km tidligere i år</t>
        </r>
        <r>
          <rPr>
            <sz val="10"/>
            <color indexed="81"/>
            <rFont val="Tahoma"/>
            <family val="2"/>
          </rPr>
          <t xml:space="preserve">
</t>
        </r>
        <r>
          <rPr>
            <b/>
            <sz val="12"/>
            <color indexed="81"/>
            <rFont val="Tahoma"/>
            <family val="2"/>
          </rPr>
          <t>Blank  for normal kjøring
X        for kjøring hjem/arbeid
U        for kjøring i utlandet</t>
        </r>
      </text>
    </comment>
    <comment ref="J4" authorId="1" shapeId="0" xr:uid="{00000000-0006-0000-0100-000002000000}">
      <text>
        <r>
          <rPr>
            <b/>
            <sz val="12"/>
            <color indexed="81"/>
            <rFont val="Tahoma"/>
            <family val="2"/>
          </rPr>
          <t xml:space="preserve">Dette feltet er kun en spesifikasjon av kilometergodtgjørelse ved bruk av eget transportmiddel. For at godtgjørelsen skal bli med i utbetalingen må feltet for kilometergodtgjørelse på forsiden fylles ut.
</t>
        </r>
      </text>
    </comment>
    <comment ref="L4" authorId="2" shapeId="0" xr:uid="{00000000-0006-0000-0100-000003000000}">
      <text>
        <r>
          <rPr>
            <b/>
            <sz val="12"/>
            <color indexed="81"/>
            <rFont val="Tahoma"/>
            <family val="2"/>
          </rPr>
          <t>Dersom det ikke brukes eget skyssmiddel og det skal oppgis et beløp, setter dere beløpet inn her. For norske kroner er det ikke nødvendig å fylle ut valuta.</t>
        </r>
      </text>
    </comment>
    <comment ref="M4" authorId="0" shapeId="0" xr:uid="{00000000-0006-0000-0100-000004000000}">
      <text>
        <r>
          <rPr>
            <b/>
            <sz val="12"/>
            <color indexed="81"/>
            <rFont val="Tahoma"/>
            <family val="2"/>
          </rPr>
          <t>Kurs oppgis ifht 1 norsk krone. Det vil si kurs for alt annet enn Pund, Dollar og Euro må deles på 100.</t>
        </r>
        <r>
          <rPr>
            <sz val="10"/>
            <color indexed="81"/>
            <rFont val="Tahoma"/>
            <family val="2"/>
          </rPr>
          <t xml:space="preserve">
</t>
        </r>
      </text>
    </comment>
    <comment ref="N4" authorId="2" shapeId="0" xr:uid="{00000000-0006-0000-0100-000005000000}">
      <text>
        <r>
          <rPr>
            <b/>
            <sz val="12"/>
            <color indexed="81"/>
            <rFont val="Tahoma"/>
            <family val="2"/>
          </rPr>
          <t>Dere kan ikke sette inn beløp i dette feltet. Dersom dere har behov for å sette inn et beløp her, setter dere beløpet inn i "Beløp i valuta". Da flyttes det automatisk til beløpsfeltet.</t>
        </r>
        <r>
          <rPr>
            <sz val="8"/>
            <color indexed="81"/>
            <rFont val="Tahoma"/>
            <family val="2"/>
          </rPr>
          <t xml:space="preserve">
</t>
        </r>
      </text>
    </comment>
    <comment ref="M22" authorId="0" shapeId="0" xr:uid="{00000000-0006-0000-0100-000006000000}">
      <text>
        <r>
          <rPr>
            <b/>
            <sz val="12"/>
            <color indexed="81"/>
            <rFont val="Tahoma"/>
            <family val="2"/>
          </rPr>
          <t>Kurs oppgis ifht 1 norsk krone. Det vil si kurs for alt annet enn Pund, Dollar og Euro må deles på 100.</t>
        </r>
        <r>
          <rPr>
            <sz val="10"/>
            <color indexed="81"/>
            <rFont val="Tahoma"/>
            <family val="2"/>
          </rPr>
          <t xml:space="preserve">
</t>
        </r>
      </text>
    </comment>
  </commentList>
</comments>
</file>

<file path=xl/sharedStrings.xml><?xml version="1.0" encoding="utf-8"?>
<sst xmlns="http://schemas.openxmlformats.org/spreadsheetml/2006/main" count="417" uniqueCount="355">
  <si>
    <t xml:space="preserve"> </t>
  </si>
  <si>
    <t xml:space="preserve">
</t>
  </si>
  <si>
    <t xml:space="preserve">   </t>
  </si>
  <si>
    <t xml:space="preserve">  Dato</t>
  </si>
  <si>
    <t xml:space="preserve">  Kl.</t>
  </si>
  <si>
    <t xml:space="preserve">  Utreise</t>
  </si>
  <si>
    <t xml:space="preserve"> Kurs</t>
  </si>
  <si>
    <t xml:space="preserve">  Retur</t>
  </si>
  <si>
    <t>Reiseutlegg / godtgjøringer</t>
  </si>
  <si>
    <t>Antall</t>
  </si>
  <si>
    <t>Sats</t>
  </si>
  <si>
    <t>Beløp</t>
  </si>
  <si>
    <t xml:space="preserve">      OVERFØRT  FRA  BAKSIDEN</t>
  </si>
  <si>
    <t xml:space="preserve">              </t>
  </si>
  <si>
    <t xml:space="preserve">  </t>
  </si>
  <si>
    <t>Trekk for kost</t>
  </si>
  <si>
    <t>Frokost</t>
  </si>
  <si>
    <t>Lunsj</t>
  </si>
  <si>
    <t>Middag</t>
  </si>
  <si>
    <t>Hotell innland</t>
  </si>
  <si>
    <t>Hotell utland</t>
  </si>
  <si>
    <t>Pensjonat</t>
  </si>
  <si>
    <t>Hybel/brakke/privat</t>
  </si>
  <si>
    <t xml:space="preserve">   Sum reiseoppgjør</t>
  </si>
  <si>
    <t>Dato</t>
  </si>
  <si>
    <t>Sign.</t>
  </si>
  <si>
    <t xml:space="preserve">   Reisespesifikasjon</t>
  </si>
  <si>
    <t xml:space="preserve">   Reiseutlegg</t>
  </si>
  <si>
    <t xml:space="preserve">    Til</t>
  </si>
  <si>
    <t xml:space="preserve"> Skyssmiddel</t>
  </si>
  <si>
    <t xml:space="preserve">    Fremmed valuta</t>
  </si>
  <si>
    <t xml:space="preserve">   Sted</t>
  </si>
  <si>
    <t xml:space="preserve">    Sted</t>
  </si>
  <si>
    <t>Type</t>
  </si>
  <si>
    <t>Valuta</t>
  </si>
  <si>
    <t>Beløp i valuta</t>
  </si>
  <si>
    <t xml:space="preserve">   Beløp</t>
  </si>
  <si>
    <t>Sum</t>
  </si>
  <si>
    <t xml:space="preserve">  Fremmed valuta</t>
  </si>
  <si>
    <t xml:space="preserve">  Kurs</t>
  </si>
  <si>
    <t xml:space="preserve">      SATSTYPE</t>
  </si>
  <si>
    <t xml:space="preserve">      Passasjertillegg</t>
  </si>
  <si>
    <t>Albania</t>
  </si>
  <si>
    <t>Danmark</t>
  </si>
  <si>
    <t>Island</t>
  </si>
  <si>
    <t>Canada </t>
  </si>
  <si>
    <t>Andorra: </t>
  </si>
  <si>
    <t>som for Spania </t>
  </si>
  <si>
    <t>Færøyene: </t>
  </si>
  <si>
    <t>som for Danmark </t>
  </si>
  <si>
    <t>Gibraltar: </t>
  </si>
  <si>
    <t>som for Storbritannia </t>
  </si>
  <si>
    <t>Grønland: </t>
  </si>
  <si>
    <t>Guernsey (inkl. Alderney og Sark): </t>
  </si>
  <si>
    <t>Jersey: </t>
  </si>
  <si>
    <t>Kanariøyene: </t>
  </si>
  <si>
    <t>Madeira: </t>
  </si>
  <si>
    <t>som for Portugal </t>
  </si>
  <si>
    <t>Man: </t>
  </si>
  <si>
    <t>Nord-Irland: </t>
  </si>
  <si>
    <t>San Marino: </t>
  </si>
  <si>
    <t>som for Italia </t>
  </si>
  <si>
    <t>Vatikanstaten: </t>
  </si>
  <si>
    <t>Åland: </t>
  </si>
  <si>
    <t>som for Finland</t>
  </si>
  <si>
    <t>Veiledning</t>
  </si>
  <si>
    <t xml:space="preserve">fyll ut hvite felt. </t>
  </si>
  <si>
    <t>lagre lokalt</t>
  </si>
  <si>
    <t>hvordan håndtere årsskifte - nullstille akkumulator</t>
  </si>
  <si>
    <t>Her summeres kilometer hjem / arbeid.</t>
  </si>
  <si>
    <t xml:space="preserve">   Fra</t>
  </si>
  <si>
    <t>over 12 timer</t>
  </si>
  <si>
    <t xml:space="preserve">      Innland, over 12 kostgodtgj m/overnatting</t>
  </si>
  <si>
    <t xml:space="preserve">   Utlegg til overnatting, bompenger m.m.</t>
  </si>
  <si>
    <t>Delsum</t>
  </si>
  <si>
    <t>Kjøre- form</t>
  </si>
  <si>
    <t>Maks % av godtgjørelse</t>
  </si>
  <si>
    <t xml:space="preserve">      Kilometergodtgjørelse utland</t>
  </si>
  <si>
    <t>Annet trekk</t>
  </si>
  <si>
    <t xml:space="preserve">   TIL  SAMMEN</t>
  </si>
  <si>
    <t>Tilhenger</t>
  </si>
  <si>
    <t>Klokkeslett</t>
  </si>
  <si>
    <t>Georgia</t>
  </si>
  <si>
    <t>Privatadresse</t>
  </si>
  <si>
    <t>Stilling</t>
  </si>
  <si>
    <t>Kasakhstan</t>
  </si>
  <si>
    <t xml:space="preserve">      Kostgodtgjørelse beording over 28 døgn</t>
  </si>
  <si>
    <t xml:space="preserve">      Kostgodtgjøring beordring 0-28 døgn</t>
  </si>
  <si>
    <t xml:space="preserve">      Ulegitimert overnatting beordring 0-28 døgn</t>
  </si>
  <si>
    <t>Montenegro</t>
  </si>
  <si>
    <t>Serbia</t>
  </si>
  <si>
    <t xml:space="preserve">  Reiseutlegg - overføres automatisk til forsiden</t>
  </si>
  <si>
    <t>Poststed</t>
  </si>
  <si>
    <t>Satser for trekk av kost ved opphold på pensjonat</t>
  </si>
  <si>
    <t>EL-bil</t>
  </si>
  <si>
    <t>Ansattnr</t>
  </si>
  <si>
    <t>Reisemål</t>
  </si>
  <si>
    <t>Tromsø</t>
  </si>
  <si>
    <t>Postnr.</t>
  </si>
  <si>
    <t>Bankkontonummer</t>
  </si>
  <si>
    <t>Fødselsnr.</t>
  </si>
  <si>
    <t xml:space="preserve">      Innland, kostgodtgj. u/overnatting</t>
  </si>
  <si>
    <t>Kostgodtgjøring uten overnatting, ulegitimert</t>
  </si>
  <si>
    <t xml:space="preserve">Kostgodtgjøring ved overnatting, ulegitimert </t>
  </si>
  <si>
    <t xml:space="preserve">      Innland, ulegitimert  nattillegg</t>
  </si>
  <si>
    <t>høyere km.sats</t>
  </si>
  <si>
    <t>Kostgodtgjøring uten overnatting, 6-12 t.</t>
  </si>
  <si>
    <t>Kostgodtgjøring uten overnatting, &gt; 12 t.</t>
  </si>
  <si>
    <t>Kostgodtgjøring med overnatting,  1</t>
  </si>
  <si>
    <t>Kostgodtgjørimg med overnatting, 2</t>
  </si>
  <si>
    <t>Nattillegg, 1</t>
  </si>
  <si>
    <t>Nattillegg, 2</t>
  </si>
  <si>
    <t>Eget skyssmiddel. Spesifiser reisen på baksiden.</t>
  </si>
  <si>
    <t>Opphold utover 28 døgn</t>
  </si>
  <si>
    <t>Trekk for kost utland, 1</t>
  </si>
  <si>
    <t>Km</t>
  </si>
  <si>
    <t>Innland</t>
  </si>
  <si>
    <t>Hjem-arbeid  ( skattepl.) *</t>
  </si>
  <si>
    <t>Km. godtgjørelse utland</t>
  </si>
  <si>
    <t>Annet</t>
  </si>
  <si>
    <t>Kostgodtgjøring</t>
  </si>
  <si>
    <t>Nattillegg</t>
  </si>
  <si>
    <t>Papir- kvittering</t>
  </si>
  <si>
    <t>Spesifikasjon</t>
  </si>
  <si>
    <t>Reisenummer</t>
  </si>
  <si>
    <t>Utl. 6-12 timer</t>
  </si>
  <si>
    <t>Utl. &gt; 12 timer</t>
  </si>
  <si>
    <t>Sum km hjem-arbeid</t>
  </si>
  <si>
    <t>Sum km utland</t>
  </si>
  <si>
    <t xml:space="preserve">      Trekkfri kostgodtgjørelse for pensjonat</t>
  </si>
  <si>
    <t xml:space="preserve">      Trekkfri kostgodtgjørelse hybel/brakke/priv</t>
  </si>
  <si>
    <t>Administrativ forpleining utland</t>
  </si>
  <si>
    <t>Administrativ forpleining, "bruspenger"</t>
  </si>
  <si>
    <t xml:space="preserve">      Administrativ forpleining</t>
  </si>
  <si>
    <t xml:space="preserve">      Administrativ forpleining utland</t>
  </si>
  <si>
    <t xml:space="preserve">      Tillegg</t>
  </si>
  <si>
    <t xml:space="preserve">      Km.godtgj.</t>
  </si>
  <si>
    <t>Satser for trekk av kost ved opphold på hybel/brakke/privat</t>
  </si>
  <si>
    <t>Etter og fornavn</t>
  </si>
  <si>
    <t>Andre godtgj.</t>
  </si>
  <si>
    <t>Pensjonat innland *</t>
  </si>
  <si>
    <t>Pensj.utl. *</t>
  </si>
  <si>
    <t>Hy./br./pr. utl *.</t>
  </si>
  <si>
    <t>Hy./br./pr.utl. *</t>
  </si>
  <si>
    <t>Pensjonat.utl.*</t>
  </si>
  <si>
    <t>Pensjonat innl. *</t>
  </si>
  <si>
    <t>Hy../br../pr. innl. *</t>
  </si>
  <si>
    <t>Hybel/brakke/privat innland *</t>
  </si>
  <si>
    <t>Nattillegg, uleg.</t>
  </si>
  <si>
    <t>Komp. Tillegg</t>
  </si>
  <si>
    <t xml:space="preserve">      Kompensasjonstillegg, utland</t>
  </si>
  <si>
    <t>Utland*</t>
  </si>
  <si>
    <t xml:space="preserve">      Grense for legitimerte overnattingsutgifter, innland</t>
  </si>
  <si>
    <t>Kosovo</t>
  </si>
  <si>
    <t>Burundi</t>
  </si>
  <si>
    <t>Sør-Afrika</t>
  </si>
  <si>
    <t>Azorene</t>
  </si>
  <si>
    <t>Passasjertillegg, se merknadsfelt</t>
  </si>
  <si>
    <t xml:space="preserve">      Km-godtgjørelse 0- 10000 km</t>
  </si>
  <si>
    <t xml:space="preserve">      Km-godtgjørelse over 10000 km *</t>
  </si>
  <si>
    <t xml:space="preserve">      Kilometergodtgjørelse i Tromsø 0-10000</t>
  </si>
  <si>
    <t xml:space="preserve">      Kilometergodtgjørelse Tromsø &gt; 10000</t>
  </si>
  <si>
    <t>Bil &lt; 10000 km</t>
  </si>
  <si>
    <t>Bil &gt; 10000 km</t>
  </si>
  <si>
    <t>Sum km &lt; 10000 km</t>
  </si>
  <si>
    <t>Sum km &gt; 10000 km</t>
  </si>
  <si>
    <t>Afrika:</t>
  </si>
  <si>
    <t>Kost</t>
  </si>
  <si>
    <t>Algerie</t>
  </si>
  <si>
    <t>Angola</t>
  </si>
  <si>
    <t>Benin</t>
  </si>
  <si>
    <t>Botswana</t>
  </si>
  <si>
    <t>Egypt</t>
  </si>
  <si>
    <t>Elfenbenskysten</t>
  </si>
  <si>
    <t>Eritrea</t>
  </si>
  <si>
    <t>Etiopia</t>
  </si>
  <si>
    <t>Ghana</t>
  </si>
  <si>
    <t>Kamerun</t>
  </si>
  <si>
    <t>Kenya</t>
  </si>
  <si>
    <t>Lesotho</t>
  </si>
  <si>
    <t>Madagaskar</t>
  </si>
  <si>
    <t>Malawi</t>
  </si>
  <si>
    <t>Marokko</t>
  </si>
  <si>
    <t>Mauritius</t>
  </si>
  <si>
    <t>Mosambik</t>
  </si>
  <si>
    <t>Namibia</t>
  </si>
  <si>
    <t>Nigeria</t>
  </si>
  <si>
    <t>Seychellene</t>
  </si>
  <si>
    <t>Sudan </t>
  </si>
  <si>
    <t>Tanzania</t>
  </si>
  <si>
    <t>Togo</t>
  </si>
  <si>
    <t>Zambia</t>
  </si>
  <si>
    <t>Zimbabwe</t>
  </si>
  <si>
    <t>Øvrige områder</t>
  </si>
  <si>
    <t>Amerika:</t>
  </si>
  <si>
    <t>Argentina</t>
  </si>
  <si>
    <t>Bahamas</t>
  </si>
  <si>
    <t>Barbados</t>
  </si>
  <si>
    <t>Bolivia</t>
  </si>
  <si>
    <t>Brasil</t>
  </si>
  <si>
    <t>Chile</t>
  </si>
  <si>
    <t>Colombia</t>
  </si>
  <si>
    <t>Costa Rica</t>
  </si>
  <si>
    <t>Cuba</t>
  </si>
  <si>
    <t>El Salvador</t>
  </si>
  <si>
    <t>Guatemala</t>
  </si>
  <si>
    <t>Guyana</t>
  </si>
  <si>
    <t>Honduras</t>
  </si>
  <si>
    <t>Jamaica</t>
  </si>
  <si>
    <t>Mexico</t>
  </si>
  <si>
    <t>Nicaragua</t>
  </si>
  <si>
    <t>Panama</t>
  </si>
  <si>
    <t>Paraguay</t>
  </si>
  <si>
    <t>Peru</t>
  </si>
  <si>
    <t>Puerto Rico</t>
  </si>
  <si>
    <t>Surinam</t>
  </si>
  <si>
    <t>Uruguay</t>
  </si>
  <si>
    <t>USA</t>
  </si>
  <si>
    <t>Venezuela</t>
  </si>
  <si>
    <t>Asia:</t>
  </si>
  <si>
    <t>Afghanistan</t>
  </si>
  <si>
    <t>Armenia</t>
  </si>
  <si>
    <t>Aserbajdsjan</t>
  </si>
  <si>
    <t>Bahrain</t>
  </si>
  <si>
    <t>Bangladesh</t>
  </si>
  <si>
    <t>Myanmar (Burma)</t>
  </si>
  <si>
    <t>Filippinene</t>
  </si>
  <si>
    <t>Forente arabiske emirater</t>
  </si>
  <si>
    <t>India</t>
  </si>
  <si>
    <t>Indonesia</t>
  </si>
  <si>
    <t>Iran</t>
  </si>
  <si>
    <t>Israel</t>
  </si>
  <si>
    <t>Japan</t>
  </si>
  <si>
    <t>Jordan</t>
  </si>
  <si>
    <t>Kambodsja</t>
  </si>
  <si>
    <t>Kina</t>
  </si>
  <si>
    <t>  Hong Kong</t>
  </si>
  <si>
    <t>  Shanghai</t>
  </si>
  <si>
    <t>Kuwait</t>
  </si>
  <si>
    <t>Kypros</t>
  </si>
  <si>
    <t>Laos</t>
  </si>
  <si>
    <t>Libanon</t>
  </si>
  <si>
    <t>Malaysia</t>
  </si>
  <si>
    <t>Maldivene</t>
  </si>
  <si>
    <t>Oman</t>
  </si>
  <si>
    <t>Pakistan</t>
  </si>
  <si>
    <t>Qatar</t>
  </si>
  <si>
    <t>Saudi-Arabia</t>
  </si>
  <si>
    <t>Singapore</t>
  </si>
  <si>
    <t>Sri Lanka</t>
  </si>
  <si>
    <t>Sør-Korea</t>
  </si>
  <si>
    <t>Taiwan</t>
  </si>
  <si>
    <t>Thailand</t>
  </si>
  <si>
    <t>Tyrkia</t>
  </si>
  <si>
    <t>Vietnam</t>
  </si>
  <si>
    <t>Jemen</t>
  </si>
  <si>
    <t>Australia</t>
  </si>
  <si>
    <t>Papua Ny-Guinea</t>
  </si>
  <si>
    <t>Europa:</t>
  </si>
  <si>
    <t>Belgia</t>
  </si>
  <si>
    <t>Bulgaria</t>
  </si>
  <si>
    <t>  København</t>
  </si>
  <si>
    <t>Estland</t>
  </si>
  <si>
    <t>Finland</t>
  </si>
  <si>
    <t>Frankrike</t>
  </si>
  <si>
    <t>  Paris</t>
  </si>
  <si>
    <t>Hellas</t>
  </si>
  <si>
    <t>Hviterussland</t>
  </si>
  <si>
    <t>Irland</t>
  </si>
  <si>
    <t>Italia</t>
  </si>
  <si>
    <t>Kroatia</t>
  </si>
  <si>
    <t>Latvia</t>
  </si>
  <si>
    <t>Liechtenstein</t>
  </si>
  <si>
    <t>Litauen</t>
  </si>
  <si>
    <t>Luxembourg</t>
  </si>
  <si>
    <t>Makedonia</t>
  </si>
  <si>
    <t>Malta</t>
  </si>
  <si>
    <t>Moldova</t>
  </si>
  <si>
    <t>Monaco</t>
  </si>
  <si>
    <t>Nederland</t>
  </si>
  <si>
    <t>Polen</t>
  </si>
  <si>
    <t>Portugal</t>
  </si>
  <si>
    <t>Romania</t>
  </si>
  <si>
    <t>Russland</t>
  </si>
  <si>
    <t>  Moskva</t>
  </si>
  <si>
    <t>Slovakia</t>
  </si>
  <si>
    <t>Slovenia</t>
  </si>
  <si>
    <t>Spania</t>
  </si>
  <si>
    <t>Storbritannia</t>
  </si>
  <si>
    <t>  London</t>
  </si>
  <si>
    <t>Sveits</t>
  </si>
  <si>
    <t>  Genève</t>
  </si>
  <si>
    <t>  Zürich</t>
  </si>
  <si>
    <t>Sverige</t>
  </si>
  <si>
    <t>Tyskland</t>
  </si>
  <si>
    <t>  Berlin</t>
  </si>
  <si>
    <t>Ukraina</t>
  </si>
  <si>
    <t>Ungarn</t>
  </si>
  <si>
    <t>Østerrike</t>
  </si>
  <si>
    <t>  Wien</t>
  </si>
  <si>
    <t>  St. Petersburg</t>
  </si>
  <si>
    <t>Sør-Sudan</t>
  </si>
  <si>
    <t>Nord-Korea</t>
  </si>
  <si>
    <t>Palestina</t>
  </si>
  <si>
    <t>Uzbekistan</t>
  </si>
  <si>
    <t>Tjekkiske republikk</t>
  </si>
  <si>
    <t>Øvrige land/områders satser tilsvarer "Øvrige områder" under den enkelte verdensdel.</t>
  </si>
  <si>
    <t>FAD har administrativt fastsatt satser for følgende områder/land slik:</t>
  </si>
  <si>
    <t>Bosnia og Hercegovina</t>
  </si>
  <si>
    <t>Swasiland</t>
  </si>
  <si>
    <t>  Rio</t>
  </si>
  <si>
    <t>  New York</t>
  </si>
  <si>
    <t>San Francisco</t>
  </si>
  <si>
    <t>  Washington DC</t>
  </si>
  <si>
    <t>Brunei</t>
  </si>
  <si>
    <t xml:space="preserve">  Istanbul</t>
  </si>
  <si>
    <t>Øst Timor</t>
  </si>
  <si>
    <t>Australia og Oceania:</t>
  </si>
  <si>
    <t>New Zealand</t>
  </si>
  <si>
    <t>Passnummer</t>
  </si>
  <si>
    <t>Social security number</t>
  </si>
  <si>
    <t>Tax identification number</t>
  </si>
  <si>
    <t>VAT identification number</t>
  </si>
  <si>
    <t>6-12 timer</t>
  </si>
  <si>
    <t>Snøscooter og ATV</t>
  </si>
  <si>
    <t>Skogs- og anleggsveier</t>
  </si>
  <si>
    <t>Båt med motor</t>
  </si>
  <si>
    <t>Motorsykkel over 125 ccm</t>
  </si>
  <si>
    <t xml:space="preserve">      Trekk, frokost innland dagreise 6-12</t>
  </si>
  <si>
    <t xml:space="preserve">      Trekk, lunsj, innland dagreise 6-12</t>
  </si>
  <si>
    <t xml:space="preserve">      Trekk, middag, innland dagreise 6-12</t>
  </si>
  <si>
    <t xml:space="preserve">      Trekk, frokost innland dagreise over 12 t</t>
  </si>
  <si>
    <t xml:space="preserve">      Trekk, lunsj, innland dagreise over 12 t</t>
  </si>
  <si>
    <t xml:space="preserve">    Trekk, middag, innland dagreise over 12 t</t>
  </si>
  <si>
    <t>Uten overnatting 6-12</t>
  </si>
  <si>
    <t>Uten overnatting over 12 t</t>
  </si>
  <si>
    <t xml:space="preserve">    Trekk prosent frokost innland</t>
  </si>
  <si>
    <t xml:space="preserve">      Trekk prosent lunsj innland</t>
  </si>
  <si>
    <t xml:space="preserve">    Trekk prosent middag innland</t>
  </si>
  <si>
    <t xml:space="preserve">      Trekk prosent frokost utland</t>
  </si>
  <si>
    <t xml:space="preserve">      Trekk prosent lunsj utland</t>
  </si>
  <si>
    <t xml:space="preserve">      Trekk prosent middag utland</t>
  </si>
  <si>
    <t>Moped, motorsykkel opp tom 125 ccm og andre motoriserte fremkomstmidler</t>
  </si>
  <si>
    <t>ja</t>
  </si>
  <si>
    <t>nei</t>
  </si>
  <si>
    <r>
      <t xml:space="preserve">   </t>
    </r>
    <r>
      <rPr>
        <b/>
        <sz val="14"/>
        <rFont val="Avenir Book"/>
      </rPr>
      <t>Overnatting</t>
    </r>
    <r>
      <rPr>
        <sz val="14"/>
        <rFont val="Avenir Book"/>
      </rPr>
      <t xml:space="preserve"> (Navn på og sted for hotell, pensjonat e.a. (ikke privat).)</t>
    </r>
  </si>
  <si>
    <r>
      <t xml:space="preserve">   Merknader</t>
    </r>
    <r>
      <rPr>
        <sz val="14"/>
        <color indexed="8"/>
        <rFont val="Avenir Book"/>
      </rPr>
      <t xml:space="preserve"> (Navn på passasjerer må oppgis her.)</t>
    </r>
  </si>
  <si>
    <t>Reiseformål</t>
  </si>
  <si>
    <t xml:space="preserve"> Totalsum</t>
  </si>
  <si>
    <t>Underskrift, 
arbeidsgiver</t>
  </si>
  <si>
    <t>Underskrift, 
ansatt</t>
  </si>
  <si>
    <t>Merknad</t>
  </si>
  <si>
    <t>Virksomhetsnavn</t>
  </si>
  <si>
    <t>Feltene i grått fylles ut automatisk og skal ikke skrives i. Merk at det er nedtrekksmeny med valg for noen av linjene. Felter som er grå og gravert skal ikke fylles ut.</t>
  </si>
  <si>
    <t xml:space="preserve">     Reiseregning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</si>
</sst>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m/d"/>
    <numFmt numFmtId="166" formatCode="h:mm"/>
  </numFmts>
  <fonts count="55">
    <font>
      <sz val="10"/>
      <name val="Arial"/>
    </font>
    <font>
      <sz val="10"/>
      <name val="Arial"/>
    </font>
    <font>
      <sz val="12"/>
      <color indexed="8"/>
      <name val="Arial Unicode MS"/>
      <family val="2"/>
    </font>
    <font>
      <sz val="10"/>
      <color indexed="8"/>
      <name val="Arial Unicode MS"/>
      <family val="2"/>
    </font>
    <font>
      <sz val="11"/>
      <color indexed="8"/>
      <name val="Arial Unicode MS"/>
      <family val="2"/>
    </font>
    <font>
      <sz val="12"/>
      <name val="Arial Unicode MS"/>
      <family val="2"/>
    </font>
    <font>
      <sz val="11"/>
      <color indexed="8"/>
      <name val="Arial Unicode MS"/>
      <family val="2"/>
    </font>
    <font>
      <sz val="11"/>
      <name val="Arial"/>
      <family val="2"/>
    </font>
    <font>
      <b/>
      <sz val="12"/>
      <color indexed="81"/>
      <name val="Tahoma"/>
      <family val="2"/>
    </font>
    <font>
      <sz val="10"/>
      <name val="Arial Unicode MS"/>
      <family val="2"/>
    </font>
    <font>
      <b/>
      <sz val="10"/>
      <name val="Arial Unicode MS"/>
      <family val="2"/>
    </font>
    <font>
      <sz val="10"/>
      <name val="Arial"/>
    </font>
    <font>
      <sz val="8"/>
      <name val="Arial"/>
      <family val="2"/>
    </font>
    <font>
      <sz val="8"/>
      <color indexed="81"/>
      <name val="Tahoma"/>
      <family val="2"/>
    </font>
    <font>
      <b/>
      <sz val="8"/>
      <name val="Arial Unicode MS"/>
      <family val="2"/>
    </font>
    <font>
      <sz val="8"/>
      <name val="Arial Unicode MS"/>
      <family val="2"/>
    </font>
    <font>
      <sz val="10"/>
      <color indexed="81"/>
      <name val="Tahoma"/>
      <family val="2"/>
    </font>
    <font>
      <b/>
      <sz val="9"/>
      <color indexed="81"/>
      <name val="Tahoma"/>
      <family val="2"/>
    </font>
    <font>
      <sz val="9"/>
      <color indexed="81"/>
      <name val="Tahoma"/>
      <family val="2"/>
    </font>
    <font>
      <sz val="12"/>
      <color indexed="8"/>
      <name val="Avenir Book"/>
    </font>
    <font>
      <sz val="10"/>
      <color indexed="8"/>
      <name val="Avenir Book"/>
    </font>
    <font>
      <sz val="10"/>
      <name val="Avenir Book"/>
    </font>
    <font>
      <b/>
      <sz val="12"/>
      <color indexed="8"/>
      <name val="Avenir Book"/>
    </font>
    <font>
      <sz val="12"/>
      <name val="Avenir Book"/>
    </font>
    <font>
      <sz val="14"/>
      <name val="Avenir Book"/>
    </font>
    <font>
      <i/>
      <sz val="12"/>
      <color theme="1"/>
      <name val="Avenir Book"/>
    </font>
    <font>
      <sz val="12"/>
      <color theme="1"/>
      <name val="Avenir Book"/>
    </font>
    <font>
      <sz val="14"/>
      <color theme="1"/>
      <name val="Avenir Book"/>
    </font>
    <font>
      <sz val="10"/>
      <color theme="1"/>
      <name val="Avenir Book"/>
    </font>
    <font>
      <sz val="11"/>
      <color theme="1"/>
      <name val="Avenir Book"/>
    </font>
    <font>
      <sz val="11"/>
      <color indexed="8"/>
      <name val="Avenir Book"/>
    </font>
    <font>
      <b/>
      <sz val="12"/>
      <color theme="1"/>
      <name val="Avenir Book"/>
    </font>
    <font>
      <b/>
      <sz val="14"/>
      <color theme="1"/>
      <name val="Avenir Book"/>
    </font>
    <font>
      <sz val="12"/>
      <color indexed="21"/>
      <name val="Avenir Book"/>
    </font>
    <font>
      <sz val="16"/>
      <color theme="1"/>
      <name val="Avenir Book"/>
    </font>
    <font>
      <sz val="14"/>
      <color indexed="8"/>
      <name val="Avenir Book"/>
    </font>
    <font>
      <sz val="14"/>
      <color indexed="21"/>
      <name val="Avenir Book"/>
    </font>
    <font>
      <sz val="10"/>
      <color indexed="21"/>
      <name val="Avenir Book"/>
    </font>
    <font>
      <sz val="12"/>
      <color indexed="43"/>
      <name val="Avenir Book"/>
    </font>
    <font>
      <sz val="8"/>
      <name val="Avenir Book"/>
    </font>
    <font>
      <b/>
      <sz val="12"/>
      <name val="Avenir Book"/>
    </font>
    <font>
      <b/>
      <sz val="10"/>
      <name val="Avenir Book"/>
    </font>
    <font>
      <b/>
      <sz val="14"/>
      <color indexed="8"/>
      <name val="Avenir Book"/>
    </font>
    <font>
      <b/>
      <sz val="14"/>
      <name val="Avenir Book"/>
    </font>
    <font>
      <sz val="18"/>
      <name val="Avenir Book"/>
    </font>
    <font>
      <sz val="16"/>
      <name val="Avenir Book"/>
    </font>
    <font>
      <b/>
      <sz val="14"/>
      <color indexed="13"/>
      <name val="Avenir Book"/>
    </font>
    <font>
      <sz val="14"/>
      <color indexed="43"/>
      <name val="Avenir Book"/>
    </font>
    <font>
      <b/>
      <sz val="14"/>
      <color indexed="43"/>
      <name val="Avenir Book"/>
    </font>
    <font>
      <b/>
      <sz val="12"/>
      <color rgb="FF000000"/>
      <name val="Tahoma"/>
      <family val="2"/>
    </font>
    <font>
      <sz val="10"/>
      <color rgb="FF000000"/>
      <name val="Tahoma"/>
      <family val="2"/>
    </font>
    <font>
      <b/>
      <sz val="14"/>
      <color theme="0"/>
      <name val="Avenir Book"/>
      <family val="2"/>
    </font>
    <font>
      <sz val="10"/>
      <color theme="0"/>
      <name val="Avenir Book"/>
      <family val="2"/>
    </font>
    <font>
      <sz val="14"/>
      <color theme="0"/>
      <name val="Avenir Book"/>
      <family val="2"/>
    </font>
    <font>
      <b/>
      <sz val="28"/>
      <color indexed="8"/>
      <name val="Avenir Book"/>
      <family val="2"/>
    </font>
  </fonts>
  <fills count="9">
    <fill>
      <patternFill patternType="none"/>
    </fill>
    <fill>
      <patternFill patternType="gray125"/>
    </fill>
    <fill>
      <patternFill patternType="solid">
        <fgColor indexed="26"/>
        <bgColor indexed="64"/>
      </patternFill>
    </fill>
    <fill>
      <patternFill patternType="solid">
        <fgColor indexed="11"/>
        <bgColor indexed="64"/>
      </patternFill>
    </fill>
    <fill>
      <patternFill patternType="solid">
        <fgColor indexed="9"/>
        <bgColor indexed="64"/>
      </patternFill>
    </fill>
    <fill>
      <patternFill patternType="solid">
        <fgColor indexed="13"/>
        <bgColor indexed="64"/>
      </patternFill>
    </fill>
    <fill>
      <patternFill patternType="solid">
        <fgColor theme="0" tint="-0.14999847407452621"/>
        <bgColor indexed="64"/>
      </patternFill>
    </fill>
    <fill>
      <patternFill patternType="solid">
        <fgColor rgb="FFA9D08F"/>
        <bgColor indexed="64"/>
      </patternFill>
    </fill>
    <fill>
      <patternFill patternType="gray0625">
        <bgColor theme="0" tint="-0.14996795556505021"/>
      </patternFill>
    </fill>
  </fills>
  <borders count="32">
    <border>
      <left/>
      <right/>
      <top/>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medium">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indexed="8"/>
      </top>
      <bottom/>
      <diagonal/>
    </border>
    <border>
      <left style="thin">
        <color indexed="8"/>
      </left>
      <right style="thin">
        <color auto="1"/>
      </right>
      <top style="thin">
        <color indexed="8"/>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auto="1"/>
      </bottom>
      <diagonal/>
    </border>
    <border>
      <left/>
      <right style="thin">
        <color indexed="8"/>
      </right>
      <top/>
      <bottom style="thin">
        <color auto="1"/>
      </bottom>
      <diagonal/>
    </border>
  </borders>
  <cellStyleXfs count="4">
    <xf numFmtId="0" fontId="0" fillId="0" borderId="0"/>
    <xf numFmtId="164" fontId="1" fillId="0" borderId="0" applyFont="0" applyFill="0" applyBorder="0" applyAlignment="0" applyProtection="0"/>
    <xf numFmtId="164" fontId="11" fillId="0" borderId="0" applyFont="0" applyFill="0" applyBorder="0" applyAlignment="0" applyProtection="0"/>
    <xf numFmtId="0" fontId="11" fillId="0" borderId="0"/>
  </cellStyleXfs>
  <cellXfs count="466">
    <xf numFmtId="0" fontId="0" fillId="0" borderId="0" xfId="0"/>
    <xf numFmtId="0" fontId="2" fillId="3" borderId="0" xfId="0" applyNumberFormat="1" applyFont="1" applyFill="1" applyAlignment="1" applyProtection="1">
      <alignment horizontal="center" vertical="center"/>
    </xf>
    <xf numFmtId="0" fontId="2" fillId="4" borderId="0" xfId="0" applyNumberFormat="1" applyFont="1" applyFill="1" applyAlignment="1" applyProtection="1">
      <alignment horizontal="center" vertical="center"/>
      <protection locked="0"/>
    </xf>
    <xf numFmtId="2" fontId="9" fillId="0" borderId="3" xfId="0" applyNumberFormat="1" applyFont="1" applyBorder="1" applyAlignment="1">
      <alignment horizontal="left" vertical="center"/>
    </xf>
    <xf numFmtId="0" fontId="9" fillId="0" borderId="0" xfId="0" applyNumberFormat="1" applyFont="1" applyAlignment="1">
      <alignment horizontal="left" vertical="center"/>
    </xf>
    <xf numFmtId="0" fontId="10" fillId="0" borderId="0" xfId="0" applyNumberFormat="1" applyFont="1" applyAlignment="1">
      <alignment horizontal="left" vertical="center"/>
    </xf>
    <xf numFmtId="0" fontId="9" fillId="0" borderId="0" xfId="0" applyNumberFormat="1" applyFont="1" applyAlignment="1">
      <alignment horizontal="right" vertical="center"/>
    </xf>
    <xf numFmtId="0" fontId="9" fillId="0" borderId="0" xfId="0" applyFont="1" applyFill="1"/>
    <xf numFmtId="166" fontId="9" fillId="0" borderId="0" xfId="0" applyNumberFormat="1" applyFont="1" applyAlignment="1">
      <alignment horizontal="left" vertical="center"/>
    </xf>
    <xf numFmtId="2" fontId="9" fillId="0" borderId="0" xfId="0" applyNumberFormat="1" applyFont="1" applyAlignment="1">
      <alignment horizontal="centerContinuous" vertical="center"/>
    </xf>
    <xf numFmtId="2" fontId="9" fillId="0" borderId="0" xfId="0" applyNumberFormat="1" applyFont="1" applyAlignment="1"/>
    <xf numFmtId="0" fontId="9" fillId="5" borderId="0" xfId="0" applyNumberFormat="1" applyFont="1" applyFill="1" applyAlignment="1" applyProtection="1">
      <alignment horizontal="left" vertical="center"/>
      <protection locked="0"/>
    </xf>
    <xf numFmtId="2" fontId="9" fillId="0" borderId="3" xfId="0" applyNumberFormat="1" applyFont="1" applyBorder="1" applyAlignment="1" applyProtection="1">
      <alignment horizontal="centerContinuous" vertical="center"/>
      <protection locked="0"/>
    </xf>
    <xf numFmtId="0" fontId="9" fillId="0" borderId="0" xfId="0" applyNumberFormat="1" applyFont="1" applyAlignment="1" applyProtection="1">
      <alignment horizontal="right" vertical="center"/>
      <protection locked="0"/>
    </xf>
    <xf numFmtId="0" fontId="11" fillId="0" borderId="0" xfId="0" applyFont="1"/>
    <xf numFmtId="2" fontId="0" fillId="0" borderId="0" xfId="0" applyNumberFormat="1"/>
    <xf numFmtId="0" fontId="0" fillId="5" borderId="0" xfId="0" applyFill="1"/>
    <xf numFmtId="2" fontId="0" fillId="5" borderId="0" xfId="0" applyNumberFormat="1" applyFill="1"/>
    <xf numFmtId="0" fontId="14" fillId="0" borderId="0" xfId="0" applyNumberFormat="1" applyFont="1" applyAlignment="1"/>
    <xf numFmtId="165" fontId="14" fillId="0" borderId="0" xfId="0" applyNumberFormat="1" applyFont="1" applyAlignment="1">
      <alignment horizontal="left" vertical="center"/>
    </xf>
    <xf numFmtId="166" fontId="14" fillId="0" borderId="0" xfId="0" applyNumberFormat="1" applyFont="1" applyAlignment="1">
      <alignment horizontal="left" vertical="center"/>
    </xf>
    <xf numFmtId="2" fontId="14" fillId="0" borderId="0" xfId="0" applyNumberFormat="1" applyFont="1" applyAlignment="1">
      <alignment horizontal="centerContinuous" vertical="center"/>
    </xf>
    <xf numFmtId="0" fontId="14" fillId="0" borderId="0" xfId="0" applyNumberFormat="1" applyFont="1" applyAlignment="1">
      <alignment horizontal="right" vertical="center"/>
    </xf>
    <xf numFmtId="0" fontId="15" fillId="0" borderId="0" xfId="0" applyNumberFormat="1" applyFont="1" applyAlignment="1">
      <alignment horizontal="right" vertical="center"/>
    </xf>
    <xf numFmtId="0" fontId="0" fillId="0" borderId="0" xfId="0" applyBorder="1"/>
    <xf numFmtId="4" fontId="11" fillId="0" borderId="0" xfId="0" applyNumberFormat="1" applyFont="1"/>
    <xf numFmtId="0" fontId="11" fillId="0" borderId="0" xfId="0" applyFont="1" applyBorder="1"/>
    <xf numFmtId="2" fontId="2" fillId="4" borderId="0" xfId="0" applyNumberFormat="1" applyFont="1" applyFill="1" applyAlignment="1" applyProtection="1">
      <alignment horizontal="center" vertical="center"/>
      <protection locked="0"/>
    </xf>
    <xf numFmtId="0" fontId="11" fillId="0" borderId="0" xfId="0" applyFont="1" applyProtection="1"/>
    <xf numFmtId="0" fontId="11" fillId="0" borderId="0" xfId="3" applyFont="1"/>
    <xf numFmtId="0" fontId="19" fillId="0" borderId="0" xfId="0" applyNumberFormat="1" applyFont="1" applyFill="1" applyAlignment="1" applyProtection="1"/>
    <xf numFmtId="0" fontId="20" fillId="0" borderId="0" xfId="0" applyNumberFormat="1" applyFont="1" applyFill="1" applyAlignment="1" applyProtection="1">
      <alignment horizontal="left" vertical="center"/>
    </xf>
    <xf numFmtId="0" fontId="20" fillId="0" borderId="0" xfId="0" applyNumberFormat="1" applyFont="1" applyFill="1" applyAlignment="1" applyProtection="1">
      <alignment horizontal="left" vertical="center" wrapText="1"/>
    </xf>
    <xf numFmtId="0" fontId="19" fillId="0" borderId="4" xfId="0" applyNumberFormat="1" applyFont="1" applyFill="1" applyBorder="1" applyAlignment="1" applyProtection="1">
      <alignment vertical="center"/>
    </xf>
    <xf numFmtId="0" fontId="19" fillId="0" borderId="3" xfId="0" applyNumberFormat="1" applyFont="1" applyFill="1" applyBorder="1" applyAlignment="1" applyProtection="1">
      <alignment horizontal="left" vertical="center"/>
    </xf>
    <xf numFmtId="0" fontId="26" fillId="0" borderId="4" xfId="0" applyNumberFormat="1" applyFont="1" applyFill="1" applyBorder="1" applyAlignment="1" applyProtection="1">
      <alignment vertical="center"/>
    </xf>
    <xf numFmtId="0" fontId="26" fillId="0" borderId="11" xfId="0" applyNumberFormat="1" applyFont="1" applyFill="1" applyBorder="1" applyAlignment="1" applyProtection="1">
      <alignment horizontal="left" vertical="center"/>
    </xf>
    <xf numFmtId="0" fontId="25" fillId="0" borderId="11" xfId="0" applyNumberFormat="1" applyFont="1" applyFill="1" applyBorder="1" applyAlignment="1" applyProtection="1">
      <alignment horizontal="left" vertical="center"/>
    </xf>
    <xf numFmtId="49" fontId="27" fillId="0" borderId="3" xfId="0" applyNumberFormat="1" applyFont="1" applyFill="1" applyBorder="1" applyAlignment="1" applyProtection="1">
      <alignment horizontal="center" vertical="center"/>
      <protection locked="0"/>
    </xf>
    <xf numFmtId="0" fontId="25" fillId="0" borderId="14" xfId="0" applyNumberFormat="1" applyFont="1" applyFill="1" applyBorder="1" applyAlignment="1" applyProtection="1">
      <alignment horizontal="left" vertical="center"/>
    </xf>
    <xf numFmtId="0" fontId="28" fillId="0" borderId="0" xfId="0" applyFont="1" applyFill="1"/>
    <xf numFmtId="0" fontId="26" fillId="0" borderId="12" xfId="0" applyNumberFormat="1" applyFont="1" applyFill="1" applyBorder="1" applyAlignment="1" applyProtection="1">
      <alignment horizontal="center" vertical="center"/>
    </xf>
    <xf numFmtId="0" fontId="26" fillId="0" borderId="15" xfId="0" applyNumberFormat="1" applyFont="1" applyFill="1" applyBorder="1" applyAlignment="1" applyProtection="1">
      <alignment horizontal="center" vertical="center"/>
    </xf>
    <xf numFmtId="0" fontId="29" fillId="0" borderId="5" xfId="0" applyNumberFormat="1" applyFont="1" applyFill="1" applyBorder="1" applyAlignment="1" applyProtection="1">
      <alignment vertical="center"/>
    </xf>
    <xf numFmtId="49" fontId="27" fillId="0" borderId="7" xfId="0" applyNumberFormat="1" applyFont="1" applyFill="1" applyBorder="1" applyAlignment="1" applyProtection="1">
      <alignment horizontal="center" vertical="center"/>
      <protection locked="0"/>
    </xf>
    <xf numFmtId="0" fontId="30" fillId="0" borderId="0" xfId="0" applyNumberFormat="1" applyFont="1" applyFill="1" applyAlignment="1" applyProtection="1"/>
    <xf numFmtId="0" fontId="19" fillId="0" borderId="0" xfId="0" applyNumberFormat="1" applyFont="1" applyFill="1" applyAlignment="1" applyProtection="1">
      <alignment vertical="center"/>
    </xf>
    <xf numFmtId="0" fontId="31" fillId="7" borderId="7" xfId="0" applyNumberFormat="1" applyFont="1" applyFill="1" applyBorder="1" applyAlignment="1" applyProtection="1">
      <alignment horizontal="centerContinuous" vertical="center"/>
    </xf>
    <xf numFmtId="0" fontId="32" fillId="7" borderId="8" xfId="0" applyNumberFormat="1" applyFont="1" applyFill="1" applyBorder="1" applyAlignment="1" applyProtection="1">
      <alignment horizontal="centerContinuous" vertical="center"/>
    </xf>
    <xf numFmtId="0" fontId="32" fillId="7" borderId="4" xfId="0" applyNumberFormat="1" applyFont="1" applyFill="1" applyBorder="1" applyAlignment="1" applyProtection="1">
      <alignment horizontal="centerContinuous" vertical="center"/>
    </xf>
    <xf numFmtId="0" fontId="26" fillId="7" borderId="0" xfId="0" applyNumberFormat="1" applyFont="1" applyFill="1" applyAlignment="1" applyProtection="1">
      <alignment horizontal="center" vertical="center"/>
    </xf>
    <xf numFmtId="0" fontId="31" fillId="7" borderId="0" xfId="0" applyNumberFormat="1" applyFont="1" applyFill="1" applyBorder="1" applyAlignment="1" applyProtection="1">
      <alignment horizontal="center" vertical="center"/>
    </xf>
    <xf numFmtId="0" fontId="31" fillId="7" borderId="10" xfId="0" applyNumberFormat="1" applyFont="1" applyFill="1" applyBorder="1" applyAlignment="1" applyProtection="1">
      <alignment horizontal="center" vertical="center"/>
    </xf>
    <xf numFmtId="0" fontId="31" fillId="7" borderId="12" xfId="0" applyNumberFormat="1" applyFont="1" applyFill="1" applyBorder="1" applyAlignment="1" applyProtection="1">
      <alignment horizontal="center" vertical="center"/>
    </xf>
    <xf numFmtId="0" fontId="19" fillId="0" borderId="7" xfId="0" applyNumberFormat="1" applyFont="1" applyFill="1" applyBorder="1" applyAlignment="1" applyProtection="1">
      <alignment vertical="center"/>
    </xf>
    <xf numFmtId="0" fontId="19" fillId="0" borderId="8" xfId="0" applyNumberFormat="1" applyFont="1" applyFill="1" applyBorder="1" applyAlignment="1" applyProtection="1">
      <alignment vertical="center"/>
    </xf>
    <xf numFmtId="0" fontId="33" fillId="0" borderId="0" xfId="0" applyNumberFormat="1" applyFont="1" applyFill="1" applyAlignment="1" applyProtection="1">
      <alignment vertical="center"/>
    </xf>
    <xf numFmtId="0" fontId="19" fillId="0" borderId="0" xfId="0" applyNumberFormat="1" applyFont="1" applyFill="1" applyBorder="1" applyAlignment="1" applyProtection="1">
      <alignment horizontal="center" vertical="center"/>
    </xf>
    <xf numFmtId="0" fontId="34" fillId="6" borderId="4" xfId="0" applyNumberFormat="1" applyFont="1" applyFill="1" applyBorder="1" applyAlignment="1" applyProtection="1">
      <alignment vertical="center"/>
    </xf>
    <xf numFmtId="0" fontId="27" fillId="6" borderId="3" xfId="0" applyNumberFormat="1" applyFont="1" applyFill="1" applyBorder="1" applyAlignment="1" applyProtection="1">
      <alignment horizontal="center" vertical="center"/>
    </xf>
    <xf numFmtId="4" fontId="35" fillId="6" borderId="7" xfId="0" applyNumberFormat="1" applyFont="1" applyFill="1" applyBorder="1" applyAlignment="1" applyProtection="1">
      <alignment horizontal="right" vertical="center"/>
    </xf>
    <xf numFmtId="0" fontId="19" fillId="0" borderId="9" xfId="0" applyNumberFormat="1" applyFont="1" applyFill="1" applyBorder="1" applyAlignment="1" applyProtection="1">
      <alignment vertical="center"/>
    </xf>
    <xf numFmtId="0" fontId="23" fillId="0" borderId="3" xfId="0" applyFont="1" applyFill="1" applyBorder="1" applyAlignment="1">
      <alignment horizontal="left" vertical="center"/>
    </xf>
    <xf numFmtId="0" fontId="36" fillId="0" borderId="0" xfId="0" applyNumberFormat="1" applyFont="1" applyFill="1" applyAlignment="1" applyProtection="1">
      <alignment horizontal="center" vertical="center"/>
    </xf>
    <xf numFmtId="0" fontId="35" fillId="0" borderId="0" xfId="0" applyNumberFormat="1" applyFont="1" applyFill="1" applyBorder="1" applyAlignment="1" applyProtection="1">
      <alignment horizontal="center" vertical="center"/>
      <protection locked="0"/>
    </xf>
    <xf numFmtId="0" fontId="35" fillId="0" borderId="4" xfId="0" applyNumberFormat="1" applyFont="1" applyFill="1" applyBorder="1" applyAlignment="1" applyProtection="1">
      <alignment horizontal="center" vertical="center"/>
      <protection locked="0"/>
    </xf>
    <xf numFmtId="4" fontId="27" fillId="6" borderId="3" xfId="0" applyNumberFormat="1" applyFont="1" applyFill="1" applyBorder="1" applyAlignment="1" applyProtection="1">
      <alignment vertical="center"/>
    </xf>
    <xf numFmtId="0" fontId="19" fillId="0" borderId="9" xfId="0" applyNumberFormat="1" applyFont="1" applyFill="1" applyBorder="1" applyAlignment="1" applyProtection="1"/>
    <xf numFmtId="2" fontId="27" fillId="6" borderId="3" xfId="0" applyNumberFormat="1" applyFont="1" applyFill="1" applyBorder="1" applyAlignment="1" applyProtection="1">
      <alignment vertical="center"/>
    </xf>
    <xf numFmtId="0" fontId="19" fillId="0" borderId="10" xfId="0" applyNumberFormat="1" applyFont="1" applyFill="1" applyBorder="1" applyAlignment="1" applyProtection="1">
      <alignment vertical="center"/>
    </xf>
    <xf numFmtId="0" fontId="37" fillId="0" borderId="0" xfId="0" applyFont="1" applyFill="1"/>
    <xf numFmtId="0" fontId="35" fillId="0" borderId="3" xfId="0" applyNumberFormat="1" applyFont="1" applyFill="1" applyBorder="1" applyAlignment="1" applyProtection="1">
      <alignment horizontal="center" vertical="center"/>
      <protection locked="0"/>
    </xf>
    <xf numFmtId="0" fontId="19" fillId="0" borderId="9" xfId="0" applyNumberFormat="1" applyFont="1" applyFill="1" applyBorder="1" applyAlignment="1" applyProtection="1">
      <alignment vertical="top"/>
    </xf>
    <xf numFmtId="0" fontId="19" fillId="0" borderId="13" xfId="0" applyNumberFormat="1" applyFont="1" applyFill="1" applyBorder="1" applyAlignment="1" applyProtection="1">
      <alignment vertical="center"/>
    </xf>
    <xf numFmtId="0" fontId="19" fillId="0" borderId="5" xfId="0" applyNumberFormat="1" applyFont="1" applyFill="1" applyBorder="1" applyAlignment="1" applyProtection="1"/>
    <xf numFmtId="3" fontId="24" fillId="0" borderId="4" xfId="0" applyNumberFormat="1" applyFont="1" applyFill="1" applyBorder="1" applyAlignment="1" applyProtection="1">
      <alignment horizontal="center" vertical="center"/>
    </xf>
    <xf numFmtId="3" fontId="35" fillId="0" borderId="4" xfId="0" applyNumberFormat="1" applyFont="1" applyFill="1" applyBorder="1" applyAlignment="1" applyProtection="1">
      <alignment horizontal="center" vertical="center"/>
      <protection locked="0"/>
    </xf>
    <xf numFmtId="0" fontId="36" fillId="0" borderId="19" xfId="0" applyNumberFormat="1" applyFont="1" applyFill="1" applyBorder="1" applyAlignment="1" applyProtection="1">
      <alignment horizontal="center" vertical="center"/>
    </xf>
    <xf numFmtId="0" fontId="35" fillId="0" borderId="0" xfId="0" applyNumberFormat="1" applyFont="1" applyFill="1" applyBorder="1" applyAlignment="1" applyProtection="1">
      <alignment horizontal="center" vertical="center"/>
    </xf>
    <xf numFmtId="4" fontId="24" fillId="6" borderId="7" xfId="0" applyNumberFormat="1" applyFont="1" applyFill="1" applyBorder="1" applyAlignment="1" applyProtection="1">
      <alignment horizontal="right" vertical="center"/>
    </xf>
    <xf numFmtId="0" fontId="36" fillId="0" borderId="0" xfId="0" applyNumberFormat="1" applyFont="1" applyFill="1" applyBorder="1" applyAlignment="1" applyProtection="1">
      <alignment horizontal="center" vertical="center"/>
    </xf>
    <xf numFmtId="0" fontId="35" fillId="0" borderId="0" xfId="0" applyNumberFormat="1" applyFont="1" applyFill="1" applyAlignment="1" applyProtection="1">
      <alignment horizontal="center" vertical="center"/>
    </xf>
    <xf numFmtId="3" fontId="35" fillId="0" borderId="4" xfId="0" applyNumberFormat="1" applyFont="1" applyFill="1" applyBorder="1" applyAlignment="1" applyProtection="1">
      <alignment horizontal="center" vertical="center"/>
    </xf>
    <xf numFmtId="0" fontId="19" fillId="0" borderId="0" xfId="0" applyNumberFormat="1" applyFont="1" applyFill="1" applyAlignment="1" applyProtection="1">
      <alignment horizontal="center" vertical="center"/>
    </xf>
    <xf numFmtId="0" fontId="19" fillId="0" borderId="0" xfId="0" applyNumberFormat="1" applyFont="1" applyFill="1" applyAlignment="1" applyProtection="1">
      <alignment horizontal="center" vertical="center"/>
      <protection locked="0"/>
    </xf>
    <xf numFmtId="4" fontId="27" fillId="0" borderId="0" xfId="0" applyNumberFormat="1" applyFont="1" applyFill="1" applyAlignment="1" applyProtection="1">
      <alignment vertical="center"/>
      <protection locked="0"/>
    </xf>
    <xf numFmtId="4" fontId="27" fillId="0" borderId="3" xfId="0" applyNumberFormat="1" applyFont="1" applyFill="1" applyBorder="1" applyAlignment="1" applyProtection="1">
      <alignment horizontal="right" vertical="center"/>
      <protection locked="0"/>
    </xf>
    <xf numFmtId="0" fontId="19" fillId="0" borderId="4" xfId="0" applyNumberFormat="1" applyFont="1" applyFill="1" applyBorder="1" applyAlignment="1" applyProtection="1">
      <alignment vertical="top"/>
    </xf>
    <xf numFmtId="4" fontId="27" fillId="0" borderId="0" xfId="0" applyNumberFormat="1" applyFont="1" applyFill="1" applyAlignment="1" applyProtection="1">
      <alignment horizontal="right" vertical="center"/>
      <protection locked="0"/>
    </xf>
    <xf numFmtId="0" fontId="19" fillId="0" borderId="8"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9" fillId="0" borderId="13"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4" fontId="35" fillId="6" borderId="4" xfId="0" applyNumberFormat="1" applyFont="1" applyFill="1" applyBorder="1" applyAlignment="1" applyProtection="1">
      <alignment vertical="center"/>
    </xf>
    <xf numFmtId="0" fontId="19" fillId="0" borderId="12" xfId="0" applyNumberFormat="1" applyFont="1" applyFill="1" applyBorder="1" applyAlignment="1" applyProtection="1">
      <alignment horizontal="center" vertical="center"/>
      <protection locked="0"/>
    </xf>
    <xf numFmtId="0" fontId="38" fillId="0" borderId="4" xfId="0" applyNumberFormat="1" applyFont="1" applyFill="1" applyBorder="1" applyAlignment="1" applyProtection="1">
      <alignment horizontal="center" vertical="center"/>
    </xf>
    <xf numFmtId="4" fontId="26" fillId="0" borderId="3" xfId="0" applyNumberFormat="1" applyFont="1" applyFill="1" applyBorder="1" applyAlignment="1" applyProtection="1">
      <alignment vertical="center"/>
    </xf>
    <xf numFmtId="4" fontId="35" fillId="6" borderId="3" xfId="0" applyNumberFormat="1" applyFont="1" applyFill="1" applyBorder="1" applyAlignment="1" applyProtection="1">
      <alignment horizontal="right" vertical="center"/>
    </xf>
    <xf numFmtId="0" fontId="23" fillId="0" borderId="9" xfId="0" applyFont="1" applyFill="1" applyBorder="1" applyAlignment="1">
      <alignment vertical="center"/>
    </xf>
    <xf numFmtId="4" fontId="26" fillId="0" borderId="0" xfId="0" applyNumberFormat="1" applyFont="1" applyFill="1" applyBorder="1" applyAlignment="1" applyProtection="1">
      <alignment vertical="center"/>
    </xf>
    <xf numFmtId="0" fontId="19" fillId="0" borderId="3" xfId="0" applyNumberFormat="1" applyFont="1" applyFill="1" applyBorder="1" applyAlignment="1" applyProtection="1">
      <alignment horizontal="center" vertical="center"/>
      <protection locked="0"/>
    </xf>
    <xf numFmtId="3" fontId="26" fillId="0" borderId="3" xfId="0" applyNumberFormat="1" applyFont="1" applyFill="1" applyBorder="1" applyAlignment="1" applyProtection="1">
      <alignment vertical="center"/>
    </xf>
    <xf numFmtId="0" fontId="38" fillId="0" borderId="3" xfId="0" applyNumberFormat="1" applyFont="1" applyFill="1" applyBorder="1" applyAlignment="1" applyProtection="1">
      <alignment horizontal="center" vertical="center"/>
    </xf>
    <xf numFmtId="0" fontId="19" fillId="0" borderId="14" xfId="0" applyNumberFormat="1" applyFont="1" applyFill="1" applyBorder="1" applyAlignment="1" applyProtection="1">
      <alignment horizontal="center" vertical="center"/>
      <protection locked="0"/>
    </xf>
    <xf numFmtId="0" fontId="38" fillId="0" borderId="14"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center" vertical="center"/>
    </xf>
    <xf numFmtId="0" fontId="23" fillId="0" borderId="0" xfId="0" applyNumberFormat="1" applyFont="1" applyFill="1" applyAlignment="1" applyProtection="1"/>
    <xf numFmtId="4" fontId="26" fillId="0" borderId="12" xfId="0" applyNumberFormat="1" applyFont="1" applyFill="1" applyBorder="1" applyAlignment="1" applyProtection="1">
      <alignment vertical="center"/>
    </xf>
    <xf numFmtId="0" fontId="23" fillId="0" borderId="0" xfId="0" applyNumberFormat="1" applyFont="1" applyFill="1" applyAlignment="1" applyProtection="1">
      <alignment horizontal="left"/>
    </xf>
    <xf numFmtId="0" fontId="19" fillId="0" borderId="14" xfId="0" applyNumberFormat="1" applyFont="1" applyFill="1" applyBorder="1" applyAlignment="1" applyProtection="1">
      <alignment horizontal="center" vertical="center"/>
    </xf>
    <xf numFmtId="4" fontId="26" fillId="0" borderId="14" xfId="0" applyNumberFormat="1" applyFont="1" applyFill="1" applyBorder="1" applyAlignment="1" applyProtection="1">
      <alignment vertical="center"/>
    </xf>
    <xf numFmtId="0" fontId="39" fillId="0" borderId="15" xfId="0" applyNumberFormat="1" applyFont="1" applyFill="1" applyBorder="1" applyAlignment="1" applyProtection="1">
      <alignment horizontal="left" vertical="top"/>
    </xf>
    <xf numFmtId="49" fontId="24" fillId="0" borderId="17" xfId="0" applyNumberFormat="1" applyFont="1" applyFill="1" applyBorder="1" applyAlignment="1" applyProtection="1">
      <alignment horizontal="center"/>
      <protection locked="0"/>
    </xf>
    <xf numFmtId="0" fontId="39" fillId="0" borderId="7" xfId="0" applyNumberFormat="1" applyFont="1" applyFill="1" applyBorder="1" applyAlignment="1" applyProtection="1">
      <alignment horizontal="left" vertical="top"/>
    </xf>
    <xf numFmtId="49" fontId="23" fillId="0" borderId="18" xfId="0" applyNumberFormat="1" applyFont="1" applyFill="1" applyBorder="1" applyAlignment="1" applyProtection="1">
      <alignment horizontal="left" vertical="top"/>
    </xf>
    <xf numFmtId="0" fontId="23" fillId="0" borderId="18" xfId="0" applyFont="1" applyFill="1" applyBorder="1" applyAlignment="1">
      <alignment vertical="center"/>
    </xf>
    <xf numFmtId="49" fontId="24" fillId="0" borderId="17" xfId="0" applyNumberFormat="1" applyFont="1" applyFill="1" applyBorder="1" applyAlignment="1" applyProtection="1">
      <alignment horizontal="left" vertical="top"/>
      <protection locked="0"/>
    </xf>
    <xf numFmtId="0" fontId="21" fillId="0" borderId="15" xfId="0" applyFont="1" applyFill="1" applyBorder="1" applyAlignment="1" applyProtection="1">
      <alignment vertical="center"/>
    </xf>
    <xf numFmtId="0" fontId="21" fillId="0" borderId="16" xfId="0" applyFont="1" applyFill="1" applyBorder="1" applyAlignment="1" applyProtection="1">
      <alignment vertical="center"/>
    </xf>
    <xf numFmtId="0" fontId="23" fillId="0" borderId="0" xfId="0" applyNumberFormat="1" applyFont="1" applyFill="1" applyBorder="1" applyAlignment="1" applyProtection="1"/>
    <xf numFmtId="0" fontId="39" fillId="0" borderId="0" xfId="0" applyNumberFormat="1" applyFont="1" applyFill="1" applyBorder="1" applyAlignment="1" applyProtection="1">
      <alignment horizontal="left" vertical="top"/>
    </xf>
    <xf numFmtId="0" fontId="23" fillId="0" borderId="0" xfId="0" applyNumberFormat="1" applyFont="1" applyFill="1" applyBorder="1" applyAlignment="1" applyProtection="1">
      <alignment horizontal="left"/>
    </xf>
    <xf numFmtId="14" fontId="40" fillId="0" borderId="0" xfId="0" applyNumberFormat="1" applyFont="1" applyFill="1" applyBorder="1" applyAlignment="1" applyProtection="1">
      <alignment horizontal="left"/>
    </xf>
    <xf numFmtId="0" fontId="20" fillId="0" borderId="0" xfId="0" applyNumberFormat="1" applyFont="1" applyFill="1" applyAlignment="1" applyProtection="1">
      <alignment vertical="top"/>
    </xf>
    <xf numFmtId="0" fontId="19" fillId="0" borderId="0" xfId="0" applyNumberFormat="1" applyFont="1" applyFill="1" applyAlignment="1" applyProtection="1">
      <alignment vertical="top"/>
    </xf>
    <xf numFmtId="0" fontId="20" fillId="0" borderId="0" xfId="0" applyNumberFormat="1" applyFont="1" applyFill="1" applyAlignment="1" applyProtection="1">
      <alignment horizontal="center"/>
    </xf>
    <xf numFmtId="0" fontId="21" fillId="0" borderId="0" xfId="0" applyFont="1"/>
    <xf numFmtId="0" fontId="41" fillId="0" borderId="0" xfId="0" applyFont="1"/>
    <xf numFmtId="0" fontId="23" fillId="0" borderId="0" xfId="0" applyFont="1"/>
    <xf numFmtId="164" fontId="21" fillId="0" borderId="0" xfId="1" applyFont="1"/>
    <xf numFmtId="4" fontId="21" fillId="0" borderId="0" xfId="0" applyNumberFormat="1" applyFont="1"/>
    <xf numFmtId="0" fontId="19" fillId="0" borderId="0" xfId="0" applyNumberFormat="1" applyFont="1" applyFill="1" applyAlignment="1"/>
    <xf numFmtId="0" fontId="35" fillId="7" borderId="13" xfId="0" applyNumberFormat="1" applyFont="1" applyFill="1" applyBorder="1" applyAlignment="1"/>
    <xf numFmtId="0" fontId="35" fillId="7" borderId="8" xfId="0" applyNumberFormat="1" applyFont="1" applyFill="1" applyBorder="1" applyAlignment="1"/>
    <xf numFmtId="0" fontId="35" fillId="7" borderId="4" xfId="0" applyNumberFormat="1" applyFont="1" applyFill="1" applyBorder="1" applyAlignment="1"/>
    <xf numFmtId="0" fontId="19" fillId="7" borderId="7" xfId="0" applyNumberFormat="1" applyFont="1" applyFill="1" applyBorder="1" applyAlignment="1"/>
    <xf numFmtId="0" fontId="19" fillId="7" borderId="7" xfId="0" applyNumberFormat="1" applyFont="1" applyFill="1" applyBorder="1" applyAlignment="1">
      <alignment horizontal="left" vertical="center"/>
    </xf>
    <xf numFmtId="0" fontId="19" fillId="7" borderId="8" xfId="0" applyNumberFormat="1" applyFont="1" applyFill="1" applyBorder="1" applyAlignment="1">
      <alignment horizontal="centerContinuous" vertical="center"/>
    </xf>
    <xf numFmtId="0" fontId="19" fillId="7" borderId="4" xfId="0" applyNumberFormat="1" applyFont="1" applyFill="1" applyBorder="1" applyAlignment="1">
      <alignment horizontal="centerContinuous" vertical="center"/>
    </xf>
    <xf numFmtId="0" fontId="19" fillId="7" borderId="4" xfId="0" applyNumberFormat="1" applyFont="1" applyFill="1" applyBorder="1" applyAlignment="1">
      <alignment horizontal="left" vertical="center"/>
    </xf>
    <xf numFmtId="0" fontId="19" fillId="7" borderId="16" xfId="0" applyNumberFormat="1" applyFont="1" applyFill="1" applyBorder="1" applyAlignment="1">
      <alignment vertical="center"/>
    </xf>
    <xf numFmtId="0" fontId="19" fillId="7" borderId="16" xfId="0" applyNumberFormat="1" applyFont="1" applyFill="1" applyBorder="1" applyAlignment="1">
      <alignment horizontal="centerContinuous" vertical="center"/>
    </xf>
    <xf numFmtId="0" fontId="19" fillId="7" borderId="10" xfId="0" applyNumberFormat="1" applyFont="1" applyFill="1" applyBorder="1" applyAlignment="1">
      <alignment horizontal="center" vertical="center"/>
    </xf>
    <xf numFmtId="0" fontId="19" fillId="7" borderId="20" xfId="0" applyNumberFormat="1" applyFont="1" applyFill="1" applyBorder="1" applyAlignment="1">
      <alignment horizontal="center"/>
    </xf>
    <xf numFmtId="0" fontId="19" fillId="0" borderId="15" xfId="0" applyNumberFormat="1" applyFont="1" applyFill="1" applyBorder="1" applyAlignment="1">
      <alignment horizontal="center" vertical="center" wrapText="1"/>
    </xf>
    <xf numFmtId="0" fontId="19" fillId="0" borderId="15" xfId="0" applyNumberFormat="1" applyFont="1" applyFill="1" applyBorder="1" applyAlignment="1">
      <alignment vertical="center"/>
    </xf>
    <xf numFmtId="0" fontId="19" fillId="0" borderId="10" xfId="0" applyNumberFormat="1" applyFont="1" applyFill="1" applyBorder="1" applyAlignment="1">
      <alignment vertical="center"/>
    </xf>
    <xf numFmtId="0" fontId="19" fillId="0" borderId="10" xfId="0" applyNumberFormat="1" applyFont="1" applyFill="1" applyBorder="1" applyAlignment="1">
      <alignment horizontal="left" vertical="center"/>
    </xf>
    <xf numFmtId="0" fontId="19" fillId="0" borderId="10"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xf>
    <xf numFmtId="0" fontId="19" fillId="0" borderId="14" xfId="0" applyNumberFormat="1" applyFont="1" applyFill="1" applyBorder="1" applyAlignment="1">
      <alignment horizontal="centerContinuous" vertical="center"/>
    </xf>
    <xf numFmtId="0" fontId="19" fillId="0" borderId="3" xfId="0" applyNumberFormat="1" applyFont="1" applyFill="1" applyBorder="1" applyAlignment="1">
      <alignment horizontal="centerContinuous" vertical="center"/>
    </xf>
    <xf numFmtId="49" fontId="35" fillId="0" borderId="12" xfId="0" applyNumberFormat="1" applyFont="1" applyFill="1" applyBorder="1" applyAlignment="1" applyProtection="1">
      <alignment horizontal="center" vertical="center"/>
      <protection locked="0"/>
    </xf>
    <xf numFmtId="49" fontId="35" fillId="0" borderId="12" xfId="0" applyNumberFormat="1" applyFont="1" applyFill="1" applyBorder="1" applyAlignment="1" applyProtection="1">
      <alignment horizontal="left" vertical="center"/>
      <protection locked="0"/>
    </xf>
    <xf numFmtId="3" fontId="35" fillId="0" borderId="12" xfId="0" applyNumberFormat="1" applyFont="1" applyFill="1" applyBorder="1" applyAlignment="1" applyProtection="1">
      <alignment horizontal="center" vertical="center"/>
      <protection locked="0"/>
    </xf>
    <xf numFmtId="49" fontId="35" fillId="0" borderId="3" xfId="0" applyNumberFormat="1" applyFont="1" applyFill="1" applyBorder="1" applyAlignment="1" applyProtection="1">
      <alignment horizontal="center" vertical="center"/>
      <protection locked="0"/>
    </xf>
    <xf numFmtId="2" fontId="35" fillId="0" borderId="3" xfId="0" applyNumberFormat="1" applyFont="1" applyFill="1" applyBorder="1" applyAlignment="1" applyProtection="1">
      <alignment horizontal="right" vertical="center"/>
      <protection locked="0"/>
    </xf>
    <xf numFmtId="0" fontId="21" fillId="0" borderId="0" xfId="0" applyFont="1" applyFill="1"/>
    <xf numFmtId="3" fontId="35" fillId="6" borderId="12" xfId="0" applyNumberFormat="1" applyFont="1" applyFill="1" applyBorder="1" applyAlignment="1" applyProtection="1">
      <alignment horizontal="center" vertical="center"/>
    </xf>
    <xf numFmtId="0" fontId="19" fillId="0" borderId="0" xfId="0" applyNumberFormat="1" applyFont="1" applyFill="1" applyAlignment="1">
      <alignment vertical="center"/>
    </xf>
    <xf numFmtId="0" fontId="19" fillId="0" borderId="0" xfId="0" applyNumberFormat="1" applyFont="1" applyFill="1" applyAlignment="1">
      <alignment horizontal="right" vertical="center"/>
    </xf>
    <xf numFmtId="4" fontId="24" fillId="6" borderId="3" xfId="0" applyNumberFormat="1" applyFont="1" applyFill="1" applyBorder="1"/>
    <xf numFmtId="0" fontId="21" fillId="7" borderId="14" xfId="0" applyFont="1" applyFill="1" applyBorder="1"/>
    <xf numFmtId="0" fontId="19" fillId="7" borderId="12" xfId="0" applyNumberFormat="1" applyFont="1" applyFill="1" applyBorder="1" applyAlignment="1">
      <alignment horizontal="center" vertical="center"/>
    </xf>
    <xf numFmtId="0" fontId="23" fillId="7" borderId="3" xfId="0" applyFont="1" applyFill="1" applyBorder="1" applyAlignment="1">
      <alignment vertical="center" wrapText="1"/>
    </xf>
    <xf numFmtId="0" fontId="19" fillId="7" borderId="3" xfId="0" applyNumberFormat="1" applyFont="1" applyFill="1" applyBorder="1" applyAlignment="1">
      <alignment horizontal="center" vertical="center"/>
    </xf>
    <xf numFmtId="0" fontId="19" fillId="7" borderId="3" xfId="0" applyNumberFormat="1" applyFont="1" applyFill="1" applyBorder="1" applyAlignment="1">
      <alignment horizontal="center" vertical="center" wrapText="1"/>
    </xf>
    <xf numFmtId="0" fontId="19" fillId="7" borderId="3" xfId="0" applyNumberFormat="1" applyFont="1" applyFill="1" applyBorder="1" applyAlignment="1">
      <alignment vertical="center"/>
    </xf>
    <xf numFmtId="0" fontId="23" fillId="7" borderId="12" xfId="0" applyFont="1" applyFill="1" applyBorder="1" applyAlignment="1">
      <alignment horizontal="center" vertical="center"/>
    </xf>
    <xf numFmtId="0" fontId="24" fillId="0" borderId="3" xfId="0" applyFont="1" applyFill="1" applyBorder="1" applyAlignment="1" applyProtection="1">
      <alignment horizontal="center" vertical="center"/>
      <protection locked="0"/>
    </xf>
    <xf numFmtId="4" fontId="35" fillId="0" borderId="3" xfId="0" applyNumberFormat="1" applyFont="1" applyFill="1" applyBorder="1" applyAlignment="1" applyProtection="1">
      <alignment horizontal="right" vertical="center"/>
      <protection locked="0"/>
    </xf>
    <xf numFmtId="0" fontId="19" fillId="0" borderId="0" xfId="0" applyNumberFormat="1" applyFont="1" applyFill="1" applyAlignment="1">
      <alignment horizontal="centerContinuous" vertical="center"/>
    </xf>
    <xf numFmtId="4" fontId="24" fillId="6" borderId="3" xfId="0" applyNumberFormat="1" applyFont="1" applyFill="1" applyBorder="1" applyAlignment="1" applyProtection="1">
      <alignment horizontal="right" vertical="center"/>
    </xf>
    <xf numFmtId="4" fontId="35" fillId="0" borderId="0" xfId="0" applyNumberFormat="1" applyFont="1" applyFill="1" applyBorder="1" applyAlignment="1" applyProtection="1">
      <alignment horizontal="right" vertical="center"/>
    </xf>
    <xf numFmtId="0" fontId="19" fillId="0" borderId="0" xfId="0" applyNumberFormat="1" applyFont="1" applyFill="1" applyAlignment="1">
      <alignment horizontal="left" vertical="center"/>
    </xf>
    <xf numFmtId="0" fontId="19" fillId="0" borderId="0" xfId="0" applyNumberFormat="1" applyFont="1" applyFill="1" applyBorder="1" applyAlignment="1"/>
    <xf numFmtId="14" fontId="20" fillId="0" borderId="0" xfId="0" applyNumberFormat="1" applyFont="1" applyFill="1" applyAlignment="1"/>
    <xf numFmtId="14" fontId="22" fillId="0" borderId="0" xfId="0" applyNumberFormat="1" applyFont="1" applyFill="1" applyAlignment="1"/>
    <xf numFmtId="0" fontId="23" fillId="0" borderId="0" xfId="0" applyNumberFormat="1" applyFont="1" applyFill="1" applyAlignment="1"/>
    <xf numFmtId="49" fontId="21" fillId="0" borderId="0" xfId="0" applyNumberFormat="1" applyFont="1" applyFill="1"/>
    <xf numFmtId="0" fontId="23" fillId="0" borderId="8" xfId="0" applyFont="1" applyFill="1" applyBorder="1" applyAlignment="1">
      <alignment vertical="center"/>
    </xf>
    <xf numFmtId="0" fontId="21" fillId="0" borderId="13" xfId="0" applyFont="1" applyFill="1" applyBorder="1" applyAlignment="1">
      <alignment vertical="top" wrapText="1"/>
    </xf>
    <xf numFmtId="0" fontId="21" fillId="0" borderId="0" xfId="0" applyFont="1" applyFill="1" applyBorder="1" applyAlignment="1">
      <alignment vertical="top" wrapText="1"/>
    </xf>
    <xf numFmtId="0" fontId="23" fillId="0" borderId="18" xfId="0" applyFont="1" applyFill="1" applyBorder="1" applyAlignment="1">
      <alignment vertical="top"/>
    </xf>
    <xf numFmtId="0" fontId="23" fillId="0" borderId="13" xfId="0" applyFont="1" applyFill="1" applyBorder="1" applyAlignment="1">
      <alignment vertical="top"/>
    </xf>
    <xf numFmtId="0" fontId="23" fillId="0" borderId="5" xfId="0" applyFont="1" applyFill="1" applyBorder="1" applyAlignment="1">
      <alignment vertical="top"/>
    </xf>
    <xf numFmtId="0" fontId="23" fillId="0" borderId="13" xfId="0" applyFont="1" applyFill="1" applyBorder="1" applyAlignment="1">
      <alignment vertical="center"/>
    </xf>
    <xf numFmtId="49" fontId="27" fillId="0" borderId="3" xfId="0" applyNumberFormat="1" applyFont="1" applyFill="1" applyBorder="1" applyAlignment="1" applyProtection="1">
      <alignment horizontal="center" vertical="center"/>
      <protection locked="0"/>
    </xf>
    <xf numFmtId="0" fontId="27" fillId="0" borderId="13" xfId="0" applyFont="1" applyFill="1" applyBorder="1" applyAlignment="1" applyProtection="1">
      <alignment vertical="center"/>
      <protection locked="0"/>
    </xf>
    <xf numFmtId="0" fontId="27" fillId="0" borderId="18" xfId="0" applyFont="1" applyFill="1" applyBorder="1" applyAlignment="1" applyProtection="1">
      <alignment vertical="center"/>
      <protection locked="0"/>
    </xf>
    <xf numFmtId="0" fontId="27" fillId="0" borderId="5" xfId="0" applyFont="1" applyFill="1" applyBorder="1" applyAlignment="1" applyProtection="1">
      <alignment vertical="center"/>
      <protection locked="0"/>
    </xf>
    <xf numFmtId="0" fontId="26" fillId="0" borderId="15" xfId="0" applyNumberFormat="1" applyFont="1" applyFill="1" applyBorder="1" applyAlignment="1" applyProtection="1">
      <alignment vertical="center"/>
    </xf>
    <xf numFmtId="0" fontId="26" fillId="0" borderId="10" xfId="0" applyFont="1" applyFill="1" applyBorder="1" applyAlignment="1">
      <alignment vertical="center"/>
    </xf>
    <xf numFmtId="0" fontId="26" fillId="8" borderId="18" xfId="0" applyFont="1" applyFill="1" applyBorder="1" applyAlignment="1">
      <alignment vertical="center" wrapText="1"/>
    </xf>
    <xf numFmtId="0" fontId="28" fillId="8" borderId="13" xfId="0" applyFont="1" applyFill="1" applyBorder="1" applyAlignment="1">
      <alignment vertical="center" wrapText="1"/>
    </xf>
    <xf numFmtId="0" fontId="28" fillId="8" borderId="5" xfId="0" applyFont="1" applyFill="1" applyBorder="1" applyAlignment="1">
      <alignment vertical="center" wrapText="1"/>
    </xf>
    <xf numFmtId="0" fontId="28" fillId="8" borderId="17" xfId="0" applyFont="1" applyFill="1" applyBorder="1" applyAlignment="1">
      <alignment vertical="center" wrapText="1"/>
    </xf>
    <xf numFmtId="0" fontId="28" fillId="8" borderId="0" xfId="0" applyFont="1" applyFill="1" applyBorder="1" applyAlignment="1">
      <alignment vertical="center" wrapText="1"/>
    </xf>
    <xf numFmtId="0" fontId="28" fillId="8" borderId="9" xfId="0" applyFont="1" applyFill="1" applyBorder="1" applyAlignment="1">
      <alignment vertical="center" wrapText="1"/>
    </xf>
    <xf numFmtId="0" fontId="28" fillId="8" borderId="15" xfId="0" applyFont="1" applyFill="1" applyBorder="1" applyAlignment="1">
      <alignment vertical="center" wrapText="1"/>
    </xf>
    <xf numFmtId="0" fontId="28" fillId="8" borderId="16" xfId="0" applyFont="1" applyFill="1" applyBorder="1" applyAlignment="1">
      <alignment vertical="center" wrapText="1"/>
    </xf>
    <xf numFmtId="0" fontId="28" fillId="8" borderId="10" xfId="0" applyFont="1" applyFill="1" applyBorder="1" applyAlignment="1">
      <alignment vertical="center" wrapText="1"/>
    </xf>
    <xf numFmtId="0" fontId="26" fillId="0" borderId="13" xfId="0" applyNumberFormat="1" applyFont="1" applyFill="1" applyBorder="1" applyAlignment="1" applyProtection="1">
      <alignment vertical="center"/>
    </xf>
    <xf numFmtId="0" fontId="26" fillId="0" borderId="16" xfId="0" applyNumberFormat="1" applyFont="1" applyFill="1" applyBorder="1" applyAlignment="1" applyProtection="1">
      <alignment vertical="center"/>
    </xf>
    <xf numFmtId="0" fontId="26" fillId="0" borderId="0" xfId="0" applyNumberFormat="1" applyFont="1" applyFill="1" applyBorder="1" applyAlignment="1" applyProtection="1">
      <alignment vertical="center"/>
    </xf>
    <xf numFmtId="0" fontId="29" fillId="0" borderId="8" xfId="0" applyNumberFormat="1" applyFont="1" applyFill="1" applyBorder="1" applyAlignment="1" applyProtection="1">
      <alignment horizontal="center" vertical="center"/>
      <protection locked="0"/>
    </xf>
    <xf numFmtId="0" fontId="26" fillId="0" borderId="4" xfId="0" applyNumberFormat="1" applyFont="1" applyFill="1" applyBorder="1" applyAlignment="1" applyProtection="1">
      <alignment horizontal="left" vertical="center"/>
    </xf>
    <xf numFmtId="0" fontId="39" fillId="0" borderId="18" xfId="0" applyNumberFormat="1" applyFont="1" applyFill="1" applyBorder="1" applyAlignment="1" applyProtection="1">
      <alignment horizontal="left" vertical="top"/>
    </xf>
    <xf numFmtId="49" fontId="24" fillId="0" borderId="0" xfId="0" applyNumberFormat="1" applyFont="1" applyFill="1" applyBorder="1" applyAlignment="1" applyProtection="1">
      <alignment horizontal="left" vertical="top"/>
      <protection locked="0"/>
    </xf>
    <xf numFmtId="0" fontId="39" fillId="0" borderId="13" xfId="0" applyNumberFormat="1" applyFont="1" applyFill="1" applyBorder="1" applyAlignment="1" applyProtection="1">
      <alignment horizontal="left" vertical="top"/>
    </xf>
    <xf numFmtId="49" fontId="23" fillId="0" borderId="13" xfId="0" applyNumberFormat="1" applyFont="1" applyFill="1" applyBorder="1" applyAlignment="1" applyProtection="1">
      <alignment horizontal="left" vertical="top"/>
    </xf>
    <xf numFmtId="0" fontId="21" fillId="0" borderId="13" xfId="0" applyFont="1" applyFill="1" applyBorder="1" applyAlignment="1">
      <alignment vertical="center"/>
    </xf>
    <xf numFmtId="0" fontId="21" fillId="0" borderId="10" xfId="0" applyFont="1" applyFill="1" applyBorder="1" applyAlignment="1" applyProtection="1">
      <alignment vertical="center"/>
      <protection locked="0"/>
    </xf>
    <xf numFmtId="0" fontId="23" fillId="8" borderId="18" xfId="0" applyFont="1" applyFill="1" applyBorder="1" applyAlignment="1">
      <alignment vertical="top" wrapText="1"/>
    </xf>
    <xf numFmtId="0" fontId="21" fillId="8" borderId="13" xfId="0" applyFont="1" applyFill="1" applyBorder="1" applyAlignment="1">
      <alignment vertical="top" wrapText="1"/>
    </xf>
    <xf numFmtId="0" fontId="21" fillId="8" borderId="5" xfId="0" applyFont="1" applyFill="1" applyBorder="1" applyAlignment="1">
      <alignment vertical="top" wrapText="1"/>
    </xf>
    <xf numFmtId="0" fontId="21" fillId="8" borderId="17" xfId="0" applyFont="1" applyFill="1" applyBorder="1" applyAlignment="1">
      <alignment vertical="top" wrapText="1"/>
    </xf>
    <xf numFmtId="0" fontId="21" fillId="8" borderId="0" xfId="0" applyFont="1" applyFill="1" applyBorder="1" applyAlignment="1">
      <alignment vertical="top" wrapText="1"/>
    </xf>
    <xf numFmtId="0" fontId="21" fillId="8" borderId="9" xfId="0" applyFont="1" applyFill="1" applyBorder="1" applyAlignment="1">
      <alignment vertical="top" wrapText="1"/>
    </xf>
    <xf numFmtId="4" fontId="35" fillId="6" borderId="7" xfId="0" applyNumberFormat="1" applyFont="1" applyFill="1" applyBorder="1" applyAlignment="1" applyProtection="1">
      <alignment horizontal="right" vertical="center"/>
      <protection locked="0"/>
    </xf>
    <xf numFmtId="0" fontId="32" fillId="7" borderId="7" xfId="0" applyNumberFormat="1" applyFont="1" applyFill="1" applyBorder="1" applyAlignment="1"/>
    <xf numFmtId="49" fontId="35" fillId="0" borderId="11" xfId="0" applyNumberFormat="1" applyFont="1" applyFill="1" applyBorder="1" applyAlignment="1" applyProtection="1">
      <alignment horizontal="center" vertical="center"/>
      <protection locked="0"/>
    </xf>
    <xf numFmtId="49" fontId="35" fillId="0" borderId="11" xfId="0" applyNumberFormat="1" applyFont="1" applyFill="1" applyBorder="1" applyAlignment="1" applyProtection="1">
      <alignment horizontal="left" vertical="center"/>
      <protection locked="0"/>
    </xf>
    <xf numFmtId="0" fontId="19" fillId="0" borderId="0" xfId="0" applyNumberFormat="1" applyFont="1" applyFill="1" applyBorder="1" applyAlignment="1">
      <alignment vertical="center"/>
    </xf>
    <xf numFmtId="0" fontId="19" fillId="0" borderId="13" xfId="0" applyNumberFormat="1" applyFont="1" applyFill="1" applyBorder="1" applyAlignment="1">
      <alignment horizontal="left" vertical="center"/>
    </xf>
    <xf numFmtId="0" fontId="21" fillId="0" borderId="13" xfId="0" applyFont="1" applyFill="1" applyBorder="1"/>
    <xf numFmtId="0" fontId="23" fillId="0" borderId="7" xfId="0" applyFont="1" applyFill="1" applyBorder="1" applyAlignment="1"/>
    <xf numFmtId="0" fontId="23" fillId="0" borderId="8" xfId="0" applyFont="1" applyFill="1" applyBorder="1" applyAlignment="1"/>
    <xf numFmtId="0" fontId="23" fillId="0" borderId="4" xfId="0" applyFont="1" applyFill="1" applyBorder="1" applyAlignment="1"/>
    <xf numFmtId="0" fontId="27" fillId="8" borderId="3" xfId="0" applyFont="1" applyFill="1" applyBorder="1" applyAlignment="1" applyProtection="1">
      <alignment vertical="center"/>
      <protection locked="0"/>
    </xf>
    <xf numFmtId="0" fontId="19" fillId="0" borderId="7" xfId="0" applyNumberFormat="1" applyFont="1" applyFill="1" applyBorder="1" applyAlignment="1" applyProtection="1">
      <alignment vertical="center"/>
    </xf>
    <xf numFmtId="0" fontId="19" fillId="0" borderId="8" xfId="0" applyFont="1" applyFill="1" applyBorder="1" applyAlignment="1">
      <alignment vertical="center"/>
    </xf>
    <xf numFmtId="0" fontId="24" fillId="0" borderId="3" xfId="0" applyFont="1" applyFill="1" applyBorder="1" applyAlignment="1" applyProtection="1">
      <alignment horizontal="center" vertical="center"/>
      <protection locked="0"/>
    </xf>
    <xf numFmtId="0" fontId="21" fillId="0" borderId="8" xfId="0" applyFont="1" applyFill="1" applyBorder="1" applyAlignment="1">
      <alignment vertical="center"/>
    </xf>
    <xf numFmtId="0" fontId="19" fillId="0" borderId="7" xfId="0" applyNumberFormat="1" applyFont="1" applyFill="1" applyBorder="1" applyAlignment="1" applyProtection="1">
      <alignment horizontal="left" vertical="center"/>
    </xf>
    <xf numFmtId="0" fontId="23" fillId="0" borderId="8" xfId="0" applyFont="1" applyFill="1" applyBorder="1" applyAlignment="1">
      <alignment horizontal="left" vertical="center"/>
    </xf>
    <xf numFmtId="0" fontId="23" fillId="0" borderId="4" xfId="0" applyFont="1" applyFill="1" applyBorder="1" applyAlignment="1">
      <alignment horizontal="left" vertical="center"/>
    </xf>
    <xf numFmtId="0" fontId="22" fillId="0" borderId="0" xfId="0" applyNumberFormat="1" applyFont="1" applyFill="1" applyAlignment="1" applyProtection="1">
      <alignment vertical="top" wrapText="1"/>
    </xf>
    <xf numFmtId="0" fontId="21" fillId="0" borderId="0" xfId="0" applyFont="1" applyFill="1" applyAlignment="1">
      <alignment wrapText="1"/>
    </xf>
    <xf numFmtId="49" fontId="27" fillId="0" borderId="15" xfId="0" applyNumberFormat="1" applyFont="1" applyFill="1" applyBorder="1" applyAlignment="1" applyProtection="1">
      <alignment horizontal="left" vertical="center"/>
      <protection locked="0"/>
    </xf>
    <xf numFmtId="49" fontId="27" fillId="0" borderId="16" xfId="0" applyNumberFormat="1" applyFont="1" applyFill="1" applyBorder="1" applyAlignment="1" applyProtection="1">
      <alignment horizontal="left" vertical="center"/>
      <protection locked="0"/>
    </xf>
    <xf numFmtId="0" fontId="25" fillId="0" borderId="7" xfId="0" applyNumberFormat="1" applyFont="1" applyFill="1" applyBorder="1" applyAlignment="1" applyProtection="1">
      <alignment horizontal="left" vertical="center"/>
    </xf>
    <xf numFmtId="0" fontId="25" fillId="0" borderId="4" xfId="0" applyFont="1" applyFill="1" applyBorder="1" applyAlignment="1">
      <alignment horizontal="left" vertical="center"/>
    </xf>
    <xf numFmtId="0" fontId="19" fillId="0" borderId="7" xfId="0" applyNumberFormat="1" applyFont="1" applyFill="1" applyBorder="1" applyAlignment="1" applyProtection="1">
      <alignment horizontal="left" vertical="center" wrapText="1"/>
    </xf>
    <xf numFmtId="0" fontId="24" fillId="0" borderId="7" xfId="0" applyFont="1" applyFill="1" applyBorder="1" applyAlignment="1" applyProtection="1">
      <alignment horizontal="left" vertical="center"/>
      <protection locked="0"/>
    </xf>
    <xf numFmtId="0" fontId="24" fillId="0" borderId="8" xfId="0" applyFont="1" applyFill="1" applyBorder="1" applyAlignment="1" applyProtection="1">
      <alignment horizontal="left" vertical="center"/>
      <protection locked="0"/>
    </xf>
    <xf numFmtId="0" fontId="24" fillId="0" borderId="4" xfId="0" applyFont="1" applyFill="1" applyBorder="1" applyAlignment="1" applyProtection="1">
      <alignment horizontal="left" vertical="center"/>
      <protection locked="0"/>
    </xf>
    <xf numFmtId="0" fontId="25" fillId="0" borderId="7" xfId="0" applyNumberFormat="1" applyFont="1" applyFill="1" applyBorder="1" applyAlignment="1" applyProtection="1">
      <alignment vertical="center"/>
    </xf>
    <xf numFmtId="0" fontId="25" fillId="0" borderId="4" xfId="0" applyFont="1" applyFill="1" applyBorder="1" applyAlignment="1">
      <alignment vertical="center"/>
    </xf>
    <xf numFmtId="49" fontId="24" fillId="0" borderId="7" xfId="0" applyNumberFormat="1" applyFont="1" applyFill="1" applyBorder="1" applyAlignment="1" applyProtection="1">
      <alignment horizontal="center" vertical="center"/>
      <protection locked="0"/>
    </xf>
    <xf numFmtId="49" fontId="24" fillId="0" borderId="4" xfId="0" applyNumberFormat="1" applyFont="1" applyFill="1" applyBorder="1" applyAlignment="1" applyProtection="1">
      <alignment horizontal="center" vertical="center"/>
      <protection locked="0"/>
    </xf>
    <xf numFmtId="0" fontId="27" fillId="0" borderId="7" xfId="0" applyNumberFormat="1" applyFont="1" applyFill="1" applyBorder="1" applyAlignment="1" applyProtection="1">
      <alignment horizontal="left" vertical="center"/>
      <protection locked="0"/>
    </xf>
    <xf numFmtId="0" fontId="27" fillId="0" borderId="8" xfId="0" applyNumberFormat="1" applyFont="1" applyFill="1" applyBorder="1" applyAlignment="1" applyProtection="1">
      <alignment horizontal="left" vertical="center"/>
      <protection locked="0"/>
    </xf>
    <xf numFmtId="0" fontId="25" fillId="0" borderId="14" xfId="0" applyFont="1" applyFill="1" applyBorder="1" applyAlignment="1">
      <alignment horizontal="left" vertical="center"/>
    </xf>
    <xf numFmtId="0" fontId="25" fillId="0" borderId="3" xfId="0" applyFont="1" applyFill="1" applyBorder="1" applyAlignment="1">
      <alignment horizontal="left" vertical="center"/>
    </xf>
    <xf numFmtId="0" fontId="27" fillId="0" borderId="19" xfId="0" applyNumberFormat="1" applyFont="1" applyFill="1" applyBorder="1" applyAlignment="1" applyProtection="1">
      <alignment horizontal="left" vertical="center"/>
      <protection locked="0"/>
    </xf>
    <xf numFmtId="0" fontId="21" fillId="0" borderId="0" xfId="0" applyFont="1" applyFill="1" applyBorder="1" applyAlignment="1">
      <alignment wrapText="1"/>
    </xf>
    <xf numFmtId="0" fontId="21" fillId="0" borderId="16" xfId="0" applyFont="1" applyFill="1" applyBorder="1" applyAlignment="1">
      <alignment wrapText="1"/>
    </xf>
    <xf numFmtId="0" fontId="27" fillId="0" borderId="18" xfId="0" applyFont="1" applyFill="1" applyBorder="1" applyAlignment="1" applyProtection="1">
      <alignment horizontal="center" vertical="center"/>
      <protection locked="0"/>
    </xf>
    <xf numFmtId="0" fontId="27" fillId="0" borderId="13"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1" fontId="23" fillId="0" borderId="7" xfId="0" applyNumberFormat="1" applyFont="1" applyFill="1" applyBorder="1" applyAlignment="1" applyProtection="1">
      <alignment horizontal="left" vertical="top" wrapText="1"/>
      <protection locked="0"/>
    </xf>
    <xf numFmtId="1" fontId="23" fillId="0" borderId="8" xfId="0" applyNumberFormat="1" applyFont="1" applyFill="1" applyBorder="1" applyAlignment="1" applyProtection="1">
      <alignment horizontal="left" vertical="top" wrapText="1"/>
      <protection locked="0"/>
    </xf>
    <xf numFmtId="1" fontId="23" fillId="0" borderId="4" xfId="0" applyNumberFormat="1" applyFont="1" applyFill="1" applyBorder="1" applyAlignment="1" applyProtection="1">
      <alignment horizontal="left" vertical="top" wrapText="1"/>
      <protection locked="0"/>
    </xf>
    <xf numFmtId="0" fontId="21" fillId="0" borderId="16" xfId="0" applyFont="1" applyFill="1" applyBorder="1" applyAlignment="1"/>
    <xf numFmtId="0" fontId="21" fillId="0" borderId="10" xfId="0" applyFont="1" applyFill="1" applyBorder="1" applyAlignment="1"/>
    <xf numFmtId="0" fontId="24" fillId="0" borderId="7"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3" fillId="0" borderId="4" xfId="0" applyFont="1" applyFill="1" applyBorder="1" applyAlignment="1">
      <alignment vertical="center"/>
    </xf>
    <xf numFmtId="0" fontId="23" fillId="0" borderId="1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0" xfId="0" applyFont="1" applyFill="1" applyBorder="1" applyAlignment="1">
      <alignment horizontal="left" vertical="center" wrapText="1"/>
    </xf>
    <xf numFmtId="49" fontId="27" fillId="0" borderId="3" xfId="0" applyNumberFormat="1" applyFont="1" applyFill="1" applyBorder="1" applyAlignment="1" applyProtection="1">
      <alignment horizontal="center" vertical="center"/>
      <protection locked="0"/>
    </xf>
    <xf numFmtId="49" fontId="27" fillId="0" borderId="7" xfId="0" applyNumberFormat="1" applyFont="1" applyFill="1" applyBorder="1" applyAlignment="1" applyProtection="1">
      <alignment horizontal="center" vertical="center"/>
      <protection locked="0"/>
    </xf>
    <xf numFmtId="49" fontId="19" fillId="8" borderId="7" xfId="0" applyNumberFormat="1" applyFont="1" applyFill="1" applyBorder="1" applyAlignment="1" applyProtection="1">
      <alignment horizontal="center" vertical="center"/>
    </xf>
    <xf numFmtId="0" fontId="21" fillId="8" borderId="8" xfId="0" applyFont="1" applyFill="1" applyBorder="1" applyAlignment="1">
      <alignment horizontal="center" vertical="center"/>
    </xf>
    <xf numFmtId="0" fontId="21" fillId="8" borderId="4" xfId="0" applyFont="1" applyFill="1" applyBorder="1" applyAlignment="1">
      <alignment horizontal="center" vertical="center"/>
    </xf>
    <xf numFmtId="0" fontId="35" fillId="0" borderId="8" xfId="0" applyNumberFormat="1" applyFont="1" applyFill="1" applyBorder="1" applyAlignment="1" applyProtection="1">
      <alignment horizontal="center" vertical="center"/>
      <protection locked="0"/>
    </xf>
    <xf numFmtId="0" fontId="24" fillId="0" borderId="4" xfId="0" applyFont="1" applyFill="1" applyBorder="1" applyAlignment="1" applyProtection="1">
      <protection locked="0"/>
    </xf>
    <xf numFmtId="0" fontId="26" fillId="0" borderId="18"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7" fillId="0" borderId="7" xfId="0" applyNumberFormat="1" applyFont="1" applyFill="1" applyBorder="1" applyAlignment="1" applyProtection="1">
      <alignment horizontal="center" vertical="center"/>
      <protection locked="0"/>
    </xf>
    <xf numFmtId="0" fontId="27" fillId="0" borderId="8" xfId="0" applyNumberFormat="1" applyFont="1" applyFill="1" applyBorder="1" applyAlignment="1" applyProtection="1">
      <alignment horizontal="center" vertical="center"/>
      <protection locked="0"/>
    </xf>
    <xf numFmtId="0" fontId="27" fillId="0" borderId="4" xfId="0" applyNumberFormat="1" applyFont="1" applyFill="1" applyBorder="1" applyAlignment="1" applyProtection="1">
      <alignment horizontal="center" vertical="center"/>
      <protection locked="0"/>
    </xf>
    <xf numFmtId="0" fontId="26" fillId="0" borderId="18" xfId="0" applyNumberFormat="1" applyFont="1" applyFill="1" applyBorder="1" applyAlignment="1" applyProtection="1">
      <alignment horizontal="left" vertical="center"/>
    </xf>
    <xf numFmtId="0" fontId="26" fillId="0" borderId="13" xfId="0" applyNumberFormat="1" applyFont="1" applyFill="1" applyBorder="1" applyAlignment="1" applyProtection="1">
      <alignment horizontal="left" vertical="center"/>
    </xf>
    <xf numFmtId="0" fontId="26" fillId="0" borderId="15" xfId="0" applyNumberFormat="1" applyFont="1" applyFill="1" applyBorder="1" applyAlignment="1" applyProtection="1">
      <alignment horizontal="left" vertical="center"/>
    </xf>
    <xf numFmtId="0" fontId="26" fillId="0" borderId="16" xfId="0" applyNumberFormat="1" applyFont="1" applyFill="1" applyBorder="1" applyAlignment="1" applyProtection="1">
      <alignment horizontal="left" vertical="center"/>
    </xf>
    <xf numFmtId="0" fontId="26" fillId="8" borderId="7" xfId="0" applyNumberFormat="1" applyFont="1" applyFill="1" applyBorder="1" applyAlignment="1" applyProtection="1">
      <alignment horizontal="center" vertical="center"/>
    </xf>
    <xf numFmtId="0" fontId="26" fillId="8" borderId="8" xfId="0" applyNumberFormat="1" applyFont="1" applyFill="1" applyBorder="1" applyAlignment="1" applyProtection="1">
      <alignment horizontal="center" vertical="center"/>
    </xf>
    <xf numFmtId="0" fontId="26" fillId="8" borderId="4" xfId="0" applyNumberFormat="1" applyFont="1" applyFill="1" applyBorder="1" applyAlignment="1" applyProtection="1">
      <alignment horizontal="center" vertical="center"/>
    </xf>
    <xf numFmtId="0" fontId="31" fillId="7" borderId="7" xfId="0" applyNumberFormat="1" applyFont="1" applyFill="1" applyBorder="1" applyAlignment="1" applyProtection="1">
      <alignment horizontal="left" vertical="center"/>
    </xf>
    <xf numFmtId="0" fontId="31" fillId="7" borderId="8" xfId="0" applyNumberFormat="1" applyFont="1" applyFill="1" applyBorder="1" applyAlignment="1" applyProtection="1">
      <alignment horizontal="left" vertical="center"/>
    </xf>
    <xf numFmtId="0" fontId="31" fillId="7" borderId="4" xfId="0" applyNumberFormat="1" applyFont="1" applyFill="1" applyBorder="1" applyAlignment="1" applyProtection="1">
      <alignment horizontal="left" vertical="center"/>
    </xf>
    <xf numFmtId="49" fontId="19" fillId="0" borderId="7" xfId="0" applyNumberFormat="1" applyFont="1" applyFill="1" applyBorder="1" applyAlignment="1" applyProtection="1">
      <alignment horizontal="center" vertical="center"/>
    </xf>
    <xf numFmtId="49" fontId="19" fillId="0" borderId="8" xfId="0" applyNumberFormat="1" applyFont="1" applyFill="1" applyBorder="1" applyAlignment="1" applyProtection="1">
      <alignment horizontal="center" vertical="center"/>
    </xf>
    <xf numFmtId="49" fontId="19" fillId="0" borderId="4" xfId="0" applyNumberFormat="1" applyFont="1" applyFill="1" applyBorder="1" applyAlignment="1" applyProtection="1">
      <alignment horizontal="center" vertical="center"/>
    </xf>
    <xf numFmtId="0" fontId="24" fillId="0" borderId="8" xfId="0" applyFont="1" applyFill="1" applyBorder="1" applyAlignment="1" applyProtection="1">
      <alignment horizontal="center" vertical="center"/>
      <protection locked="0"/>
    </xf>
    <xf numFmtId="0" fontId="23" fillId="0" borderId="13" xfId="0" applyFont="1" applyFill="1" applyBorder="1" applyAlignment="1">
      <alignment horizontal="right" vertical="center"/>
    </xf>
    <xf numFmtId="0" fontId="21" fillId="0" borderId="13" xfId="0" applyFont="1" applyFill="1" applyBorder="1" applyAlignment="1">
      <alignment horizontal="right" vertical="center"/>
    </xf>
    <xf numFmtId="0" fontId="21" fillId="0" borderId="5" xfId="0" applyFont="1" applyFill="1" applyBorder="1" applyAlignment="1">
      <alignment horizontal="right" vertical="center"/>
    </xf>
    <xf numFmtId="0" fontId="23" fillId="0" borderId="8" xfId="0" applyFont="1" applyFill="1" applyBorder="1" applyAlignment="1">
      <alignment vertical="center"/>
    </xf>
    <xf numFmtId="0" fontId="19" fillId="0" borderId="18" xfId="0" applyNumberFormat="1" applyFont="1" applyFill="1" applyBorder="1" applyAlignment="1" applyProtection="1">
      <alignment horizontal="left" vertical="center" wrapText="1"/>
    </xf>
    <xf numFmtId="0" fontId="19" fillId="0" borderId="17" xfId="0" applyNumberFormat="1" applyFont="1" applyFill="1" applyBorder="1" applyAlignment="1" applyProtection="1">
      <alignment horizontal="left" vertical="center" wrapText="1"/>
    </xf>
    <xf numFmtId="0" fontId="27" fillId="0" borderId="3" xfId="0" applyFont="1" applyFill="1" applyBorder="1" applyAlignment="1" applyProtection="1">
      <alignment horizontal="center" vertical="center"/>
      <protection locked="0"/>
    </xf>
    <xf numFmtId="0" fontId="19" fillId="0" borderId="18" xfId="0" applyNumberFormat="1" applyFont="1" applyFill="1" applyBorder="1" applyAlignment="1" applyProtection="1">
      <alignment vertical="center" wrapText="1"/>
    </xf>
    <xf numFmtId="0" fontId="21" fillId="0" borderId="13" xfId="0" applyFont="1" applyFill="1" applyBorder="1" applyAlignment="1">
      <alignment vertical="center" wrapText="1"/>
    </xf>
    <xf numFmtId="0" fontId="19" fillId="0" borderId="17" xfId="0" applyNumberFormat="1" applyFont="1" applyFill="1" applyBorder="1" applyAlignment="1" applyProtection="1">
      <alignment vertical="center" wrapText="1"/>
    </xf>
    <xf numFmtId="0" fontId="21" fillId="0" borderId="0" xfId="0" applyFont="1" applyFill="1" applyBorder="1" applyAlignment="1">
      <alignment vertical="center" wrapText="1"/>
    </xf>
    <xf numFmtId="0" fontId="21" fillId="0" borderId="17" xfId="0" applyFont="1" applyFill="1" applyBorder="1" applyAlignment="1">
      <alignment vertical="center" wrapText="1"/>
    </xf>
    <xf numFmtId="0" fontId="21" fillId="0" borderId="0" xfId="0" applyFont="1" applyFill="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19" fillId="0" borderId="18" xfId="0" applyNumberFormat="1" applyFont="1" applyFill="1" applyBorder="1" applyAlignment="1" applyProtection="1">
      <alignment vertical="center"/>
    </xf>
    <xf numFmtId="0" fontId="23" fillId="0" borderId="13" xfId="0" applyFont="1" applyFill="1" applyBorder="1" applyAlignment="1">
      <alignment vertical="center"/>
    </xf>
    <xf numFmtId="0" fontId="23" fillId="0" borderId="5" xfId="0" applyFont="1" applyFill="1" applyBorder="1" applyAlignment="1">
      <alignment vertical="center"/>
    </xf>
    <xf numFmtId="0" fontId="19" fillId="0" borderId="17" xfId="0" applyNumberFormat="1" applyFont="1" applyFill="1" applyBorder="1" applyAlignment="1" applyProtection="1">
      <alignment vertical="center"/>
    </xf>
    <xf numFmtId="0" fontId="23" fillId="0" borderId="0" xfId="0" applyFont="1" applyFill="1" applyBorder="1"/>
    <xf numFmtId="0" fontId="23" fillId="0" borderId="9" xfId="0" applyFont="1" applyFill="1" applyBorder="1"/>
    <xf numFmtId="0" fontId="21" fillId="0" borderId="8" xfId="0" applyFont="1" applyFill="1" applyBorder="1" applyAlignment="1">
      <alignment horizontal="left" vertical="center"/>
    </xf>
    <xf numFmtId="0" fontId="21" fillId="0" borderId="4" xfId="0" applyFont="1" applyFill="1" applyBorder="1" applyAlignment="1">
      <alignment horizontal="left" vertical="center"/>
    </xf>
    <xf numFmtId="0" fontId="35" fillId="0" borderId="7" xfId="0" applyNumberFormat="1" applyFont="1" applyFill="1" applyBorder="1" applyAlignment="1" applyProtection="1">
      <alignment vertical="center"/>
      <protection locked="0"/>
    </xf>
    <xf numFmtId="0" fontId="21" fillId="0" borderId="8" xfId="0" applyFont="1" applyFill="1" applyBorder="1" applyAlignment="1" applyProtection="1">
      <alignment vertical="center"/>
      <protection locked="0"/>
    </xf>
    <xf numFmtId="0" fontId="21" fillId="0" borderId="4" xfId="0" applyFont="1" applyFill="1" applyBorder="1" applyAlignment="1" applyProtection="1">
      <alignment vertical="center"/>
      <protection locked="0"/>
    </xf>
    <xf numFmtId="0" fontId="23" fillId="0" borderId="0" xfId="0" applyFont="1" applyFill="1" applyBorder="1" applyAlignment="1">
      <alignment vertical="center"/>
    </xf>
    <xf numFmtId="0" fontId="23" fillId="0" borderId="9" xfId="0" applyFont="1" applyFill="1" applyBorder="1" applyAlignment="1">
      <alignment vertical="center"/>
    </xf>
    <xf numFmtId="0" fontId="41" fillId="0" borderId="0" xfId="0" applyFont="1" applyAlignment="1"/>
    <xf numFmtId="0" fontId="21" fillId="0" borderId="0" xfId="0" applyFont="1" applyAlignment="1"/>
    <xf numFmtId="0" fontId="23" fillId="0" borderId="18" xfId="0" applyNumberFormat="1" applyFont="1" applyFill="1" applyBorder="1" applyAlignment="1" applyProtection="1">
      <alignment horizontal="left" vertical="center" wrapText="1"/>
    </xf>
    <xf numFmtId="0" fontId="23" fillId="0" borderId="5"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0" fontId="21" fillId="0" borderId="4" xfId="0" applyFont="1" applyFill="1" applyBorder="1" applyAlignment="1">
      <alignment vertical="center"/>
    </xf>
    <xf numFmtId="0" fontId="35" fillId="0" borderId="7" xfId="0" applyNumberFormat="1" applyFont="1" applyFill="1" applyBorder="1" applyAlignment="1" applyProtection="1">
      <alignment horizontal="center" vertical="center"/>
      <protection locked="0"/>
    </xf>
    <xf numFmtId="0" fontId="35" fillId="0" borderId="4" xfId="0" applyNumberFormat="1" applyFont="1" applyFill="1" applyBorder="1" applyAlignment="1" applyProtection="1">
      <alignment horizontal="center" vertical="center"/>
      <protection locked="0"/>
    </xf>
    <xf numFmtId="0" fontId="24" fillId="0" borderId="17"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9" xfId="0" applyFont="1" applyFill="1" applyBorder="1" applyAlignment="1" applyProtection="1">
      <alignment vertical="center"/>
    </xf>
    <xf numFmtId="0" fontId="23" fillId="0" borderId="0" xfId="0" applyFont="1" applyFill="1" applyBorder="1" applyAlignment="1" applyProtection="1">
      <alignment vertical="center"/>
    </xf>
    <xf numFmtId="14" fontId="20" fillId="0" borderId="0" xfId="0" quotePrefix="1" applyNumberFormat="1" applyFont="1" applyFill="1" applyAlignment="1" applyProtection="1">
      <alignment horizontal="center"/>
    </xf>
    <xf numFmtId="14" fontId="20" fillId="0" borderId="0" xfId="0" applyNumberFormat="1" applyFont="1" applyFill="1" applyAlignment="1" applyProtection="1">
      <alignment horizontal="center"/>
    </xf>
    <xf numFmtId="0" fontId="19" fillId="0" borderId="7" xfId="0" applyNumberFormat="1" applyFont="1" applyFill="1" applyBorder="1" applyAlignment="1" applyProtection="1">
      <alignment vertical="center" wrapText="1"/>
    </xf>
    <xf numFmtId="0" fontId="21" fillId="0" borderId="8" xfId="0" applyFont="1" applyFill="1" applyBorder="1" applyAlignment="1">
      <alignment vertical="center" wrapText="1"/>
    </xf>
    <xf numFmtId="0" fontId="21" fillId="0" borderId="0" xfId="0" applyFont="1" applyFill="1" applyBorder="1" applyAlignment="1">
      <alignment vertical="center"/>
    </xf>
    <xf numFmtId="0" fontId="23" fillId="0" borderId="13" xfId="0" applyNumberFormat="1" applyFont="1" applyFill="1" applyBorder="1" applyAlignment="1" applyProtection="1">
      <alignment horizontal="left" vertical="center" wrapText="1"/>
    </xf>
    <xf numFmtId="0" fontId="21" fillId="0" borderId="0" xfId="0" applyFont="1" applyFill="1" applyBorder="1" applyAlignment="1">
      <alignment horizontal="left" vertical="center" wrapText="1"/>
    </xf>
    <xf numFmtId="4" fontId="35" fillId="0" borderId="7" xfId="0" applyNumberFormat="1" applyFont="1" applyFill="1" applyBorder="1" applyAlignment="1" applyProtection="1">
      <alignment horizontal="center" vertical="center"/>
    </xf>
    <xf numFmtId="4" fontId="35" fillId="0" borderId="8" xfId="0" applyNumberFormat="1" applyFont="1" applyFill="1" applyBorder="1" applyAlignment="1" applyProtection="1">
      <alignment horizontal="center" vertical="center"/>
    </xf>
    <xf numFmtId="4" fontId="35" fillId="0" borderId="4" xfId="0" applyNumberFormat="1" applyFont="1" applyFill="1" applyBorder="1" applyAlignment="1" applyProtection="1">
      <alignment horizontal="center" vertical="center"/>
    </xf>
    <xf numFmtId="4" fontId="35" fillId="8" borderId="7" xfId="0" applyNumberFormat="1" applyFont="1" applyFill="1" applyBorder="1" applyAlignment="1" applyProtection="1">
      <alignment horizontal="center" vertical="center"/>
    </xf>
    <xf numFmtId="4" fontId="35" fillId="8" borderId="8" xfId="0" applyNumberFormat="1" applyFont="1" applyFill="1" applyBorder="1" applyAlignment="1" applyProtection="1">
      <alignment horizontal="center" vertical="center"/>
    </xf>
    <xf numFmtId="4" fontId="35" fillId="8" borderId="4" xfId="0" applyNumberFormat="1" applyFont="1" applyFill="1" applyBorder="1" applyAlignment="1" applyProtection="1">
      <alignment horizontal="center" vertical="center"/>
    </xf>
    <xf numFmtId="0" fontId="23" fillId="0" borderId="7" xfId="0" applyFont="1" applyFill="1" applyBorder="1" applyAlignment="1">
      <alignment vertical="center" wrapText="1"/>
    </xf>
    <xf numFmtId="0" fontId="21" fillId="0" borderId="4" xfId="0" applyFont="1" applyFill="1" applyBorder="1" applyAlignment="1">
      <alignment vertical="center" wrapText="1"/>
    </xf>
    <xf numFmtId="0" fontId="21" fillId="0" borderId="8" xfId="0" applyFont="1" applyFill="1" applyBorder="1" applyAlignment="1"/>
    <xf numFmtId="0" fontId="21" fillId="0" borderId="4" xfId="0" applyFont="1" applyFill="1" applyBorder="1" applyAlignment="1"/>
    <xf numFmtId="0" fontId="19" fillId="0" borderId="7" xfId="0" applyNumberFormat="1" applyFont="1" applyFill="1" applyBorder="1" applyAlignment="1" applyProtection="1">
      <alignment vertical="top"/>
    </xf>
    <xf numFmtId="0" fontId="21" fillId="0" borderId="8" xfId="0" applyFont="1" applyFill="1" applyBorder="1" applyAlignment="1">
      <alignment vertical="top"/>
    </xf>
    <xf numFmtId="0" fontId="35" fillId="0" borderId="7" xfId="0" applyNumberFormat="1" applyFont="1" applyFill="1" applyBorder="1" applyAlignment="1" applyProtection="1">
      <alignment horizontal="left" vertical="center"/>
      <protection locked="0"/>
    </xf>
    <xf numFmtId="0" fontId="24" fillId="0" borderId="4" xfId="0" applyFont="1" applyFill="1" applyBorder="1" applyAlignment="1" applyProtection="1">
      <alignment vertical="center"/>
      <protection locked="0"/>
    </xf>
    <xf numFmtId="0" fontId="19" fillId="0" borderId="3" xfId="0" applyNumberFormat="1" applyFont="1" applyFill="1" applyBorder="1" applyAlignment="1" applyProtection="1">
      <alignment horizontal="left" vertical="center"/>
    </xf>
    <xf numFmtId="0" fontId="19" fillId="0" borderId="3" xfId="0" applyFont="1" applyFill="1" applyBorder="1" applyAlignment="1">
      <alignment horizontal="left" vertical="center"/>
    </xf>
    <xf numFmtId="0" fontId="35" fillId="8" borderId="15" xfId="0" applyNumberFormat="1" applyFont="1" applyFill="1" applyBorder="1" applyAlignment="1" applyProtection="1">
      <alignment horizontal="center" vertical="center"/>
    </xf>
    <xf numFmtId="0" fontId="35" fillId="8" borderId="16" xfId="0" applyNumberFormat="1" applyFont="1" applyFill="1" applyBorder="1" applyAlignment="1" applyProtection="1">
      <alignment horizontal="center" vertical="center"/>
    </xf>
    <xf numFmtId="0" fontId="35" fillId="8" borderId="10" xfId="0" applyNumberFormat="1" applyFont="1" applyFill="1" applyBorder="1" applyAlignment="1" applyProtection="1">
      <alignment horizontal="center" vertical="center"/>
    </xf>
    <xf numFmtId="49" fontId="19" fillId="8" borderId="18" xfId="0" applyNumberFormat="1" applyFont="1" applyFill="1" applyBorder="1" applyAlignment="1" applyProtection="1">
      <alignment horizontal="center" vertical="center"/>
    </xf>
    <xf numFmtId="49" fontId="19" fillId="8" borderId="13" xfId="0" applyNumberFormat="1" applyFont="1" applyFill="1" applyBorder="1" applyAlignment="1" applyProtection="1">
      <alignment horizontal="center" vertical="center"/>
    </xf>
    <xf numFmtId="49" fontId="19" fillId="8" borderId="5" xfId="0" applyNumberFormat="1" applyFont="1" applyFill="1" applyBorder="1" applyAlignment="1" applyProtection="1">
      <alignment horizontal="center" vertical="center"/>
    </xf>
    <xf numFmtId="49" fontId="19" fillId="0" borderId="18" xfId="0" applyNumberFormat="1" applyFont="1" applyFill="1" applyBorder="1" applyAlignment="1" applyProtection="1">
      <alignment horizontal="center" vertical="center"/>
    </xf>
    <xf numFmtId="49" fontId="19" fillId="0" borderId="13" xfId="0" applyNumberFormat="1" applyFont="1" applyFill="1" applyBorder="1" applyAlignment="1" applyProtection="1">
      <alignment horizontal="center" vertical="center"/>
    </xf>
    <xf numFmtId="49" fontId="19" fillId="0" borderId="5" xfId="0" applyNumberFormat="1" applyFont="1" applyFill="1" applyBorder="1" applyAlignment="1" applyProtection="1">
      <alignment horizontal="center" vertical="center"/>
    </xf>
    <xf numFmtId="49" fontId="19" fillId="8" borderId="8" xfId="0" applyNumberFormat="1" applyFont="1" applyFill="1" applyBorder="1" applyAlignment="1" applyProtection="1">
      <alignment horizontal="center" vertical="center"/>
    </xf>
    <xf numFmtId="49" fontId="19" fillId="8" borderId="4" xfId="0" applyNumberFormat="1" applyFont="1" applyFill="1" applyBorder="1" applyAlignment="1" applyProtection="1">
      <alignment horizontal="center" vertical="center"/>
    </xf>
    <xf numFmtId="0" fontId="21" fillId="0" borderId="7" xfId="0" applyFont="1" applyFill="1" applyBorder="1" applyAlignment="1">
      <alignment horizontal="center"/>
    </xf>
    <xf numFmtId="0" fontId="21" fillId="0" borderId="8" xfId="0" applyFont="1" applyFill="1" applyBorder="1" applyAlignment="1">
      <alignment horizontal="center"/>
    </xf>
    <xf numFmtId="0" fontId="21" fillId="0" borderId="4" xfId="0" applyFont="1" applyFill="1" applyBorder="1" applyAlignment="1">
      <alignment horizontal="center"/>
    </xf>
    <xf numFmtId="4" fontId="35" fillId="0" borderId="15" xfId="0" applyNumberFormat="1" applyFont="1" applyFill="1" applyBorder="1" applyAlignment="1" applyProtection="1">
      <alignment horizontal="center" vertical="center"/>
    </xf>
    <xf numFmtId="4" fontId="35" fillId="0" borderId="16" xfId="0" applyNumberFormat="1" applyFont="1" applyFill="1" applyBorder="1" applyAlignment="1" applyProtection="1">
      <alignment horizontal="center" vertical="center"/>
    </xf>
    <xf numFmtId="4" fontId="35" fillId="0" borderId="10" xfId="0" applyNumberFormat="1" applyFont="1" applyFill="1" applyBorder="1" applyAlignment="1" applyProtection="1">
      <alignment horizontal="center" vertical="center"/>
    </xf>
    <xf numFmtId="0" fontId="19" fillId="7" borderId="7" xfId="0" applyNumberFormat="1" applyFont="1" applyFill="1" applyBorder="1" applyAlignment="1">
      <alignment horizontal="center" vertical="center"/>
    </xf>
    <xf numFmtId="0" fontId="21" fillId="7" borderId="8" xfId="0" applyFont="1" applyFill="1" applyBorder="1" applyAlignment="1">
      <alignment horizontal="center" vertical="center"/>
    </xf>
    <xf numFmtId="0" fontId="21" fillId="7" borderId="4" xfId="0" applyFont="1" applyFill="1" applyBorder="1" applyAlignment="1">
      <alignment horizontal="center"/>
    </xf>
    <xf numFmtId="49" fontId="24" fillId="0" borderId="7" xfId="0" applyNumberFormat="1" applyFont="1" applyFill="1" applyBorder="1" applyAlignment="1" applyProtection="1">
      <alignment horizontal="left" vertical="center"/>
      <protection locked="0"/>
    </xf>
    <xf numFmtId="49" fontId="24" fillId="0" borderId="8" xfId="0" applyNumberFormat="1" applyFont="1" applyFill="1" applyBorder="1" applyAlignment="1" applyProtection="1">
      <alignment horizontal="left" vertical="center"/>
      <protection locked="0"/>
    </xf>
    <xf numFmtId="49" fontId="24" fillId="0" borderId="4" xfId="0" applyNumberFormat="1" applyFont="1" applyFill="1" applyBorder="1" applyAlignment="1" applyProtection="1">
      <alignment horizontal="left" vertical="center"/>
      <protection locked="0"/>
    </xf>
    <xf numFmtId="49" fontId="35" fillId="0" borderId="24" xfId="0" applyNumberFormat="1" applyFont="1" applyFill="1" applyBorder="1" applyAlignment="1" applyProtection="1">
      <alignment horizontal="left" vertical="center"/>
      <protection locked="0"/>
    </xf>
    <xf numFmtId="49" fontId="35" fillId="0" borderId="25" xfId="0" applyNumberFormat="1" applyFont="1" applyFill="1" applyBorder="1" applyAlignment="1" applyProtection="1">
      <alignment horizontal="left" vertical="center"/>
      <protection locked="0"/>
    </xf>
    <xf numFmtId="49" fontId="35" fillId="0" borderId="18" xfId="0" applyNumberFormat="1" applyFont="1" applyFill="1" applyBorder="1" applyAlignment="1" applyProtection="1">
      <alignment horizontal="left" vertical="center"/>
      <protection locked="0"/>
    </xf>
    <xf numFmtId="49" fontId="35" fillId="0" borderId="5" xfId="0" applyNumberFormat="1" applyFont="1" applyFill="1" applyBorder="1" applyAlignment="1" applyProtection="1">
      <alignment horizontal="left" vertical="center"/>
      <protection locked="0"/>
    </xf>
    <xf numFmtId="0" fontId="42" fillId="7" borderId="3" xfId="0" applyNumberFormat="1" applyFont="1" applyFill="1" applyBorder="1" applyAlignment="1">
      <alignment vertical="center"/>
    </xf>
    <xf numFmtId="0" fontId="21" fillId="7" borderId="3" xfId="0" applyFont="1" applyFill="1" applyBorder="1" applyAlignment="1"/>
    <xf numFmtId="0" fontId="19" fillId="0" borderId="13" xfId="0" applyNumberFormat="1" applyFont="1" applyFill="1" applyBorder="1" applyAlignment="1">
      <alignment vertical="center" wrapText="1"/>
    </xf>
    <xf numFmtId="0" fontId="23" fillId="7" borderId="7" xfId="0" applyFont="1" applyFill="1" applyBorder="1" applyAlignment="1">
      <alignment vertical="center"/>
    </xf>
    <xf numFmtId="0" fontId="23" fillId="7" borderId="8" xfId="0" applyFont="1" applyFill="1" applyBorder="1" applyAlignment="1">
      <alignment vertical="center"/>
    </xf>
    <xf numFmtId="0" fontId="23" fillId="7" borderId="4" xfId="0" applyFont="1" applyFill="1" applyBorder="1" applyAlignment="1">
      <alignment vertical="center"/>
    </xf>
    <xf numFmtId="0" fontId="35" fillId="0" borderId="3" xfId="0" applyNumberFormat="1" applyFont="1" applyFill="1" applyBorder="1" applyAlignment="1" applyProtection="1">
      <alignment vertical="top" wrapText="1"/>
      <protection locked="0"/>
    </xf>
    <xf numFmtId="0" fontId="24" fillId="0" borderId="3" xfId="0" applyFont="1" applyFill="1" applyBorder="1" applyAlignment="1" applyProtection="1">
      <alignment vertical="top" wrapText="1"/>
      <protection locked="0"/>
    </xf>
    <xf numFmtId="0" fontId="42" fillId="7" borderId="3" xfId="0" applyNumberFormat="1" applyFont="1" applyFill="1" applyBorder="1" applyAlignment="1"/>
    <xf numFmtId="0" fontId="24" fillId="7" borderId="3" xfId="0" applyFont="1" applyFill="1" applyBorder="1" applyAlignment="1"/>
    <xf numFmtId="0" fontId="35" fillId="0" borderId="3" xfId="0" applyNumberFormat="1" applyFont="1" applyFill="1" applyBorder="1" applyAlignment="1" applyProtection="1">
      <protection locked="0"/>
    </xf>
    <xf numFmtId="0" fontId="42" fillId="7" borderId="21" xfId="0" applyNumberFormat="1" applyFont="1" applyFill="1" applyBorder="1" applyAlignment="1">
      <alignment horizontal="center"/>
    </xf>
    <xf numFmtId="0" fontId="41" fillId="7" borderId="21" xfId="0" applyFont="1" applyFill="1" applyBorder="1" applyAlignment="1">
      <alignment horizontal="center"/>
    </xf>
    <xf numFmtId="0" fontId="41" fillId="7" borderId="22" xfId="0" applyFont="1" applyFill="1" applyBorder="1" applyAlignment="1">
      <alignment horizontal="center"/>
    </xf>
    <xf numFmtId="0" fontId="19" fillId="7" borderId="19" xfId="0" applyNumberFormat="1" applyFont="1" applyFill="1" applyBorder="1" applyAlignment="1">
      <alignment horizontal="center" vertical="center"/>
    </xf>
    <xf numFmtId="0" fontId="21" fillId="7" borderId="19" xfId="0" applyFont="1" applyFill="1" applyBorder="1" applyAlignment="1">
      <alignment vertical="center"/>
    </xf>
    <xf numFmtId="0" fontId="21" fillId="7" borderId="23" xfId="0" applyFont="1" applyFill="1" applyBorder="1" applyAlignment="1"/>
    <xf numFmtId="0" fontId="19" fillId="0" borderId="0" xfId="0" applyNumberFormat="1" applyFont="1" applyFill="1" applyAlignment="1">
      <alignment vertical="center"/>
    </xf>
    <xf numFmtId="0" fontId="21" fillId="0" borderId="0" xfId="0" applyFont="1" applyFill="1" applyAlignment="1">
      <alignment vertical="center"/>
    </xf>
    <xf numFmtId="0" fontId="21" fillId="0" borderId="9" xfId="0" applyFont="1" applyFill="1" applyBorder="1" applyAlignment="1">
      <alignment vertical="center"/>
    </xf>
    <xf numFmtId="0" fontId="35" fillId="0" borderId="0" xfId="0" applyNumberFormat="1" applyFont="1" applyFill="1" applyBorder="1" applyAlignment="1" applyProtection="1">
      <alignment horizontal="left" vertical="center"/>
      <protection locked="0"/>
    </xf>
    <xf numFmtId="0" fontId="21" fillId="0" borderId="0" xfId="0" applyNumberFormat="1" applyFont="1" applyFill="1" applyBorder="1" applyAlignment="1" applyProtection="1">
      <alignment horizontal="left" vertical="center"/>
      <protection locked="0"/>
    </xf>
    <xf numFmtId="0" fontId="19" fillId="0" borderId="9" xfId="0" applyNumberFormat="1" applyFont="1" applyFill="1" applyBorder="1" applyAlignment="1">
      <alignment vertical="center"/>
    </xf>
    <xf numFmtId="49" fontId="35" fillId="0" borderId="13" xfId="0" applyNumberFormat="1" applyFont="1" applyFill="1" applyBorder="1" applyAlignment="1" applyProtection="1">
      <alignment horizontal="center" vertical="center"/>
      <protection locked="0"/>
    </xf>
    <xf numFmtId="0" fontId="9" fillId="0" borderId="0" xfId="0" applyNumberFormat="1" applyFont="1" applyAlignment="1"/>
    <xf numFmtId="0" fontId="0" fillId="0" borderId="0" xfId="0" applyAlignment="1"/>
    <xf numFmtId="0" fontId="1" fillId="0" borderId="0" xfId="0" applyFont="1" applyAlignment="1"/>
    <xf numFmtId="0" fontId="3" fillId="0" borderId="0" xfId="0" applyNumberFormat="1" applyFont="1" applyFill="1" applyBorder="1" applyAlignment="1" applyProtection="1">
      <alignment vertical="center"/>
    </xf>
    <xf numFmtId="0" fontId="6" fillId="2" borderId="0" xfId="0" applyNumberFormat="1" applyFont="1" applyFill="1" applyAlignment="1" applyProtection="1">
      <alignment vertical="center"/>
    </xf>
    <xf numFmtId="0" fontId="7" fillId="0" borderId="0" xfId="0" applyFont="1" applyFill="1" applyBorder="1" applyAlignment="1">
      <alignment vertical="center"/>
    </xf>
    <xf numFmtId="0" fontId="7" fillId="0" borderId="29" xfId="0" applyFont="1" applyFill="1" applyBorder="1" applyAlignment="1">
      <alignment vertical="center"/>
    </xf>
    <xf numFmtId="0" fontId="6" fillId="2" borderId="30" xfId="0" applyNumberFormat="1" applyFont="1" applyFill="1" applyBorder="1" applyAlignment="1" applyProtection="1">
      <alignment vertical="center"/>
    </xf>
    <xf numFmtId="0" fontId="7" fillId="0" borderId="16" xfId="0" applyFont="1" applyFill="1" applyBorder="1" applyAlignment="1">
      <alignment vertical="center"/>
    </xf>
    <xf numFmtId="0" fontId="7" fillId="0" borderId="31" xfId="0" applyFont="1" applyFill="1" applyBorder="1" applyAlignment="1">
      <alignment vertical="center"/>
    </xf>
    <xf numFmtId="0" fontId="2" fillId="3" borderId="26" xfId="0" applyNumberFormat="1" applyFont="1" applyFill="1" applyBorder="1" applyAlignment="1" applyProtection="1">
      <alignment horizontal="center" vertical="center"/>
    </xf>
    <xf numFmtId="0" fontId="0" fillId="0" borderId="21" xfId="0" applyFill="1" applyBorder="1" applyAlignment="1">
      <alignment horizontal="center" vertical="center"/>
    </xf>
    <xf numFmtId="0" fontId="4" fillId="2" borderId="27" xfId="0" applyNumberFormat="1" applyFont="1" applyFill="1" applyBorder="1" applyAlignment="1" applyProtection="1">
      <alignment vertical="center"/>
    </xf>
    <xf numFmtId="0" fontId="7" fillId="0" borderId="19" xfId="0" applyFont="1" applyFill="1" applyBorder="1" applyAlignment="1">
      <alignment vertical="center"/>
    </xf>
    <xf numFmtId="0" fontId="7" fillId="0" borderId="23" xfId="0" applyFont="1" applyFill="1" applyBorder="1" applyAlignment="1">
      <alignment vertical="center"/>
    </xf>
    <xf numFmtId="0" fontId="6" fillId="2" borderId="28" xfId="0" applyNumberFormat="1" applyFont="1" applyFill="1" applyBorder="1" applyAlignment="1" applyProtection="1">
      <alignment vertical="center"/>
    </xf>
    <xf numFmtId="0" fontId="5" fillId="0" borderId="0" xfId="0" applyNumberFormat="1" applyFont="1" applyFill="1" applyAlignment="1"/>
    <xf numFmtId="0" fontId="0" fillId="0" borderId="0" xfId="0" applyFill="1"/>
    <xf numFmtId="0" fontId="44" fillId="0" borderId="0" xfId="0" applyNumberFormat="1" applyFont="1" applyFill="1" applyAlignment="1"/>
    <xf numFmtId="0" fontId="45" fillId="0" borderId="0" xfId="0" applyNumberFormat="1" applyFont="1" applyFill="1" applyAlignment="1"/>
    <xf numFmtId="0" fontId="23" fillId="0" borderId="0" xfId="0" applyNumberFormat="1" applyFont="1" applyFill="1" applyAlignment="1">
      <alignment horizontal="left"/>
    </xf>
    <xf numFmtId="0" fontId="24" fillId="0" borderId="0" xfId="0" applyNumberFormat="1" applyFont="1" applyFill="1" applyAlignment="1">
      <alignment horizontal="left"/>
    </xf>
    <xf numFmtId="0" fontId="24" fillId="0" borderId="0" xfId="0" applyNumberFormat="1" applyFont="1" applyFill="1" applyAlignment="1">
      <alignment horizontal="center"/>
    </xf>
    <xf numFmtId="0" fontId="24" fillId="0" borderId="0" xfId="0" applyNumberFormat="1" applyFont="1" applyFill="1" applyAlignment="1">
      <alignment horizontal="center" wrapText="1"/>
    </xf>
    <xf numFmtId="0" fontId="24" fillId="0" borderId="0" xfId="0" applyNumberFormat="1" applyFont="1" applyFill="1" applyAlignment="1"/>
    <xf numFmtId="4" fontId="35" fillId="0" borderId="0" xfId="0" applyNumberFormat="1" applyFont="1" applyFill="1" applyAlignment="1">
      <alignment horizontal="right"/>
    </xf>
    <xf numFmtId="0" fontId="43" fillId="0" borderId="0" xfId="0" applyNumberFormat="1" applyFont="1" applyFill="1" applyAlignment="1">
      <alignment horizontal="center"/>
    </xf>
    <xf numFmtId="0" fontId="46" fillId="0" borderId="0" xfId="0" applyNumberFormat="1" applyFont="1" applyFill="1" applyAlignment="1">
      <alignment horizontal="center"/>
    </xf>
    <xf numFmtId="0" fontId="46" fillId="0" borderId="0" xfId="0" applyNumberFormat="1" applyFont="1" applyFill="1" applyAlignment="1" applyProtection="1">
      <alignment horizontal="center"/>
      <protection hidden="1"/>
    </xf>
    <xf numFmtId="0" fontId="24" fillId="0" borderId="0" xfId="0" applyFont="1" applyFill="1"/>
    <xf numFmtId="0" fontId="47" fillId="0" borderId="0" xfId="0" applyNumberFormat="1" applyFont="1" applyFill="1" applyAlignment="1">
      <alignment horizontal="center"/>
    </xf>
    <xf numFmtId="0" fontId="48" fillId="0" borderId="0" xfId="0" applyNumberFormat="1" applyFont="1" applyFill="1" applyAlignment="1">
      <alignment horizontal="center"/>
    </xf>
    <xf numFmtId="3" fontId="21" fillId="0" borderId="0" xfId="0" applyNumberFormat="1" applyFont="1" applyFill="1"/>
    <xf numFmtId="0" fontId="24" fillId="0" borderId="2" xfId="0" applyFont="1" applyFill="1" applyBorder="1" applyAlignment="1">
      <alignment vertical="top" wrapText="1"/>
    </xf>
    <xf numFmtId="0" fontId="24" fillId="0" borderId="6" xfId="0" applyFont="1" applyFill="1" applyBorder="1" applyAlignment="1">
      <alignment vertical="top" wrapText="1"/>
    </xf>
    <xf numFmtId="0" fontId="21" fillId="0" borderId="1" xfId="0" applyFont="1" applyFill="1" applyBorder="1" applyAlignment="1">
      <alignment vertical="top" wrapText="1"/>
    </xf>
    <xf numFmtId="0" fontId="24" fillId="0" borderId="2" xfId="0" applyFont="1" applyFill="1" applyBorder="1" applyAlignment="1">
      <alignment vertical="top"/>
    </xf>
    <xf numFmtId="0" fontId="51" fillId="0" borderId="0" xfId="0" applyNumberFormat="1" applyFont="1" applyFill="1" applyAlignment="1">
      <alignment horizontal="center"/>
    </xf>
    <xf numFmtId="0" fontId="52" fillId="0" borderId="0" xfId="0" applyFont="1" applyFill="1"/>
    <xf numFmtId="0" fontId="53" fillId="0" borderId="0" xfId="0" applyNumberFormat="1" applyFont="1" applyFill="1" applyAlignment="1">
      <alignment horizontal="center"/>
    </xf>
    <xf numFmtId="0" fontId="54" fillId="0" borderId="16" xfId="0" applyNumberFormat="1" applyFont="1" applyFill="1" applyBorder="1" applyAlignment="1" applyProtection="1"/>
  </cellXfs>
  <cellStyles count="4">
    <cellStyle name="Comma" xfId="1" builtinId="3"/>
    <cellStyle name="Komma 2" xfId="2" xr:uid="{00000000-0005-0000-0000-000001000000}"/>
    <cellStyle name="Normal" xfId="0" builtinId="0"/>
    <cellStyle name="Normal 2" xfId="3" xr:uid="{00000000-0005-0000-0000-000003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101600</xdr:colOff>
      <xdr:row>11</xdr:row>
      <xdr:rowOff>114300</xdr:rowOff>
    </xdr:from>
    <xdr:to>
      <xdr:col>11</xdr:col>
      <xdr:colOff>647700</xdr:colOff>
      <xdr:row>11</xdr:row>
      <xdr:rowOff>114300</xdr:rowOff>
    </xdr:to>
    <xdr:sp macro="" textlink="">
      <xdr:nvSpPr>
        <xdr:cNvPr id="2869" name="Line 1">
          <a:extLst>
            <a:ext uri="{FF2B5EF4-FFF2-40B4-BE49-F238E27FC236}">
              <a16:creationId xmlns:a16="http://schemas.microsoft.com/office/drawing/2014/main" id="{00000000-0008-0000-0000-0000350B0000}"/>
            </a:ext>
          </a:extLst>
        </xdr:cNvPr>
        <xdr:cNvSpPr>
          <a:spLocks noChangeShapeType="1"/>
        </xdr:cNvSpPr>
      </xdr:nvSpPr>
      <xdr:spPr bwMode="auto">
        <a:xfrm flipH="1">
          <a:off x="5448300" y="4140200"/>
          <a:ext cx="546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txBody>
        <a:bodyPr rtlCol="0"/>
        <a:lstStyle/>
        <a:p>
          <a:endParaRPr lang="nb-NO"/>
        </a:p>
      </xdr:txBody>
    </xdr:sp>
    <xdr:clientData/>
  </xdr:twoCellAnchor>
  <xdr:twoCellAnchor editAs="oneCell">
    <xdr:from>
      <xdr:col>18</xdr:col>
      <xdr:colOff>393700</xdr:colOff>
      <xdr:row>53</xdr:row>
      <xdr:rowOff>0</xdr:rowOff>
    </xdr:from>
    <xdr:to>
      <xdr:col>18</xdr:col>
      <xdr:colOff>508000</xdr:colOff>
      <xdr:row>54</xdr:row>
      <xdr:rowOff>12700</xdr:rowOff>
    </xdr:to>
    <xdr:sp macro="" textlink="">
      <xdr:nvSpPr>
        <xdr:cNvPr id="2871" name="Text Box 179">
          <a:extLst>
            <a:ext uri="{FF2B5EF4-FFF2-40B4-BE49-F238E27FC236}">
              <a16:creationId xmlns:a16="http://schemas.microsoft.com/office/drawing/2014/main" id="{00000000-0008-0000-0000-0000370B0000}"/>
            </a:ext>
          </a:extLst>
        </xdr:cNvPr>
        <xdr:cNvSpPr txBox="1">
          <a:spLocks noChangeArrowheads="1"/>
        </xdr:cNvSpPr>
      </xdr:nvSpPr>
      <xdr:spPr bwMode="auto">
        <a:xfrm>
          <a:off x="12382500" y="16446500"/>
          <a:ext cx="1143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rtlCol="0"/>
        <a:lstStyle/>
        <a:p>
          <a:pPr algn="ctr"/>
          <a:endParaRPr lang="nb-N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187325</xdr:colOff>
      <xdr:row>0</xdr:row>
      <xdr:rowOff>0</xdr:rowOff>
    </xdr:from>
    <xdr:to>
      <xdr:col>13</xdr:col>
      <xdr:colOff>79358</xdr:colOff>
      <xdr:row>13</xdr:row>
      <xdr:rowOff>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2592050" y="0"/>
          <a:ext cx="4048125" cy="2228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nb-NO" sz="1200" b="0" i="0" u="none" strike="noStrike" baseline="0">
              <a:solidFill>
                <a:srgbClr val="000000"/>
              </a:solidFill>
              <a:latin typeface="Arial"/>
              <a:cs typeface="Arial"/>
            </a:rPr>
            <a:t>Alle satser vedlikeholdes i dette regnearket.</a:t>
          </a:r>
        </a:p>
        <a:p>
          <a:pPr algn="l" rtl="0">
            <a:defRPr sz="1000"/>
          </a:pPr>
          <a:endParaRPr lang="nb-NO" sz="1200" b="0" i="0" u="none" strike="noStrike" baseline="0">
            <a:solidFill>
              <a:srgbClr val="000000"/>
            </a:solidFill>
            <a:latin typeface="Arial"/>
            <a:cs typeface="Arial"/>
          </a:endParaRPr>
        </a:p>
        <a:p>
          <a:pPr algn="l" rtl="0">
            <a:defRPr sz="1000"/>
          </a:pPr>
          <a:endParaRPr lang="nb-NO" sz="12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autoPageBreaks="0" fitToPage="1"/>
  </sheetPr>
  <dimension ref="A1:Y71"/>
  <sheetViews>
    <sheetView showGridLines="0" showRowColHeaders="0" showZeros="0" tabSelected="1" showOutlineSymbols="0" zoomScale="75" workbookViewId="0">
      <selection activeCell="C2" sqref="C2"/>
    </sheetView>
  </sheetViews>
  <sheetFormatPr baseColWidth="10" defaultRowHeight="13"/>
  <cols>
    <col min="1" max="2" width="2.1640625" customWidth="1"/>
    <col min="3" max="3" width="4" customWidth="1"/>
    <col min="4" max="4" width="13.83203125" customWidth="1"/>
    <col min="5" max="5" width="1.33203125" hidden="1" customWidth="1"/>
    <col min="6" max="6" width="15.1640625" customWidth="1"/>
    <col min="8" max="8" width="11.33203125" customWidth="1"/>
    <col min="9" max="9" width="11.5" hidden="1" customWidth="1"/>
    <col min="10" max="10" width="6" hidden="1" customWidth="1"/>
    <col min="11" max="11" width="10.6640625" customWidth="1"/>
    <col min="12" max="12" width="12" customWidth="1"/>
    <col min="13" max="13" width="14.83203125" customWidth="1"/>
    <col min="14" max="14" width="13" customWidth="1"/>
    <col min="15" max="15" width="10.5" customWidth="1"/>
    <col min="16" max="16" width="11" customWidth="1"/>
    <col min="17" max="17" width="10.83203125" customWidth="1"/>
    <col min="18" max="18" width="15" customWidth="1"/>
    <col min="19" max="19" width="10" customWidth="1"/>
    <col min="20" max="20" width="6.5" customWidth="1"/>
    <col min="21" max="21" width="10.83203125" customWidth="1"/>
  </cols>
  <sheetData>
    <row r="1" spans="1:23" ht="17">
      <c r="A1" s="30"/>
      <c r="B1" s="30"/>
      <c r="C1" s="30"/>
      <c r="D1" s="30"/>
      <c r="E1" s="30"/>
      <c r="F1" s="30"/>
      <c r="G1" s="30"/>
      <c r="H1" s="30"/>
      <c r="I1" s="30"/>
      <c r="J1" s="30"/>
      <c r="K1" s="30"/>
      <c r="L1" s="30"/>
      <c r="M1" s="30"/>
      <c r="N1" s="31"/>
      <c r="O1" s="30"/>
      <c r="P1" s="240"/>
      <c r="Q1" s="240"/>
      <c r="R1" s="240"/>
      <c r="S1" s="258"/>
      <c r="T1" s="24"/>
    </row>
    <row r="2" spans="1:23" ht="48">
      <c r="A2" s="30" t="s">
        <v>0</v>
      </c>
      <c r="B2" s="30"/>
      <c r="C2" s="30"/>
      <c r="D2" s="30"/>
      <c r="E2" s="30"/>
      <c r="F2" s="30"/>
      <c r="G2" s="30"/>
      <c r="H2" s="30"/>
      <c r="I2" s="30"/>
      <c r="J2" s="30"/>
      <c r="K2" s="30"/>
      <c r="L2" s="30"/>
      <c r="M2" s="30"/>
      <c r="N2" s="32" t="s">
        <v>1</v>
      </c>
      <c r="O2" s="30"/>
      <c r="P2" s="259"/>
      <c r="Q2" s="259"/>
      <c r="R2" s="259"/>
      <c r="S2" s="259"/>
      <c r="T2" s="24"/>
      <c r="W2" s="24"/>
    </row>
    <row r="3" spans="1:23" ht="41.25" customHeight="1">
      <c r="A3" s="30"/>
      <c r="B3" s="30"/>
      <c r="C3" s="239"/>
      <c r="D3" s="240"/>
      <c r="E3" s="240"/>
      <c r="F3" s="240"/>
      <c r="G3" s="30"/>
      <c r="H3" s="465" t="s">
        <v>354</v>
      </c>
      <c r="I3" s="266"/>
      <c r="J3" s="266"/>
      <c r="K3" s="266"/>
      <c r="L3" s="266"/>
      <c r="M3" s="266"/>
      <c r="N3" s="266"/>
      <c r="O3" s="267"/>
      <c r="P3" s="263" t="s">
        <v>124</v>
      </c>
      <c r="Q3" s="264"/>
      <c r="R3" s="264"/>
      <c r="S3" s="265"/>
    </row>
    <row r="4" spans="1:23" ht="24" customHeight="1">
      <c r="A4" s="30"/>
      <c r="B4" s="30"/>
      <c r="C4" s="245" t="s">
        <v>138</v>
      </c>
      <c r="D4" s="238"/>
      <c r="E4" s="33"/>
      <c r="F4" s="246"/>
      <c r="G4" s="247"/>
      <c r="H4" s="247"/>
      <c r="I4" s="247"/>
      <c r="J4" s="247"/>
      <c r="K4" s="247"/>
      <c r="L4" s="248"/>
      <c r="M4" s="34" t="s">
        <v>100</v>
      </c>
      <c r="N4" s="251"/>
      <c r="O4" s="252"/>
      <c r="P4" s="232" t="s">
        <v>95</v>
      </c>
      <c r="Q4" s="270"/>
      <c r="R4" s="268"/>
      <c r="S4" s="269"/>
    </row>
    <row r="5" spans="1:23" ht="24" customHeight="1">
      <c r="A5" s="30"/>
      <c r="B5" s="30"/>
      <c r="C5" s="243" t="s">
        <v>83</v>
      </c>
      <c r="D5" s="244"/>
      <c r="E5" s="35"/>
      <c r="F5" s="241"/>
      <c r="G5" s="242"/>
      <c r="H5" s="242"/>
      <c r="I5" s="242"/>
      <c r="J5" s="36"/>
      <c r="K5" s="37" t="s">
        <v>98</v>
      </c>
      <c r="L5" s="38"/>
      <c r="M5" s="39" t="s">
        <v>92</v>
      </c>
      <c r="N5" s="253"/>
      <c r="O5" s="254"/>
      <c r="P5" s="284" t="s">
        <v>353</v>
      </c>
      <c r="Q5" s="285"/>
      <c r="R5" s="285"/>
      <c r="S5" s="286"/>
    </row>
    <row r="6" spans="1:23" ht="24" customHeight="1">
      <c r="A6" s="30"/>
      <c r="B6" s="30"/>
      <c r="C6" s="249" t="s">
        <v>84</v>
      </c>
      <c r="D6" s="250"/>
      <c r="E6" s="35"/>
      <c r="F6" s="257"/>
      <c r="G6" s="257"/>
      <c r="H6" s="257"/>
      <c r="I6" s="257"/>
      <c r="J6" s="40"/>
      <c r="K6" s="255" t="s">
        <v>99</v>
      </c>
      <c r="L6" s="256"/>
      <c r="M6" s="277"/>
      <c r="N6" s="277"/>
      <c r="O6" s="278"/>
      <c r="P6" s="287"/>
      <c r="Q6" s="288"/>
      <c r="R6" s="288"/>
      <c r="S6" s="289"/>
    </row>
    <row r="7" spans="1:23" ht="24" customHeight="1">
      <c r="A7" s="30"/>
      <c r="B7" s="30"/>
      <c r="C7" s="249" t="s">
        <v>352</v>
      </c>
      <c r="D7" s="250"/>
      <c r="E7" s="35"/>
      <c r="F7" s="293"/>
      <c r="G7" s="294"/>
      <c r="H7" s="294"/>
      <c r="I7" s="294"/>
      <c r="J7" s="294"/>
      <c r="K7" s="294"/>
      <c r="L7" s="295"/>
      <c r="M7" s="231"/>
      <c r="N7" s="41" t="s">
        <v>3</v>
      </c>
      <c r="O7" s="42" t="s">
        <v>4</v>
      </c>
      <c r="P7" s="290"/>
      <c r="Q7" s="291"/>
      <c r="R7" s="291"/>
      <c r="S7" s="292"/>
    </row>
    <row r="8" spans="1:23" ht="24" customHeight="1">
      <c r="A8" s="30"/>
      <c r="B8" s="30"/>
      <c r="C8" s="193" t="s">
        <v>96</v>
      </c>
      <c r="D8" s="194"/>
      <c r="E8" s="43"/>
      <c r="F8" s="191"/>
      <c r="G8" s="190"/>
      <c r="H8" s="190"/>
      <c r="I8" s="190"/>
      <c r="J8" s="190"/>
      <c r="K8" s="190"/>
      <c r="L8" s="192"/>
      <c r="M8" s="36" t="s">
        <v>5</v>
      </c>
      <c r="N8" s="189"/>
      <c r="O8" s="44"/>
      <c r="P8" s="195"/>
      <c r="Q8" s="196"/>
      <c r="R8" s="196"/>
      <c r="S8" s="197"/>
    </row>
    <row r="9" spans="1:23" ht="24" customHeight="1">
      <c r="A9" s="30"/>
      <c r="B9" s="30"/>
      <c r="C9" s="296" t="s">
        <v>347</v>
      </c>
      <c r="D9" s="297"/>
      <c r="E9" s="207"/>
      <c r="F9" s="260"/>
      <c r="G9" s="261"/>
      <c r="H9" s="261"/>
      <c r="I9" s="261"/>
      <c r="J9" s="261"/>
      <c r="K9" s="261"/>
      <c r="L9" s="262"/>
      <c r="M9" s="208" t="s">
        <v>7</v>
      </c>
      <c r="N9" s="189"/>
      <c r="O9" s="44"/>
      <c r="P9" s="198"/>
      <c r="Q9" s="199"/>
      <c r="R9" s="199"/>
      <c r="S9" s="200"/>
    </row>
    <row r="10" spans="1:23" ht="24" customHeight="1">
      <c r="A10" s="30"/>
      <c r="B10" s="30"/>
      <c r="C10" s="298"/>
      <c r="D10" s="299"/>
      <c r="E10" s="204"/>
      <c r="F10" s="193"/>
      <c r="G10" s="205"/>
      <c r="H10" s="205"/>
      <c r="I10" s="206"/>
      <c r="J10" s="206"/>
      <c r="K10" s="205"/>
      <c r="L10" s="205"/>
      <c r="M10" s="300"/>
      <c r="N10" s="301"/>
      <c r="O10" s="302"/>
      <c r="P10" s="201"/>
      <c r="Q10" s="202"/>
      <c r="R10" s="202"/>
      <c r="S10" s="203"/>
    </row>
    <row r="11" spans="1:23" ht="24" customHeight="1">
      <c r="A11" s="45"/>
      <c r="B11" s="45"/>
      <c r="C11" s="47" t="s">
        <v>8</v>
      </c>
      <c r="D11" s="48"/>
      <c r="E11" s="48"/>
      <c r="F11" s="48"/>
      <c r="G11" s="48"/>
      <c r="H11" s="49"/>
      <c r="I11" s="50"/>
      <c r="J11" s="51"/>
      <c r="K11" s="52" t="s">
        <v>9</v>
      </c>
      <c r="L11" s="53" t="s">
        <v>10</v>
      </c>
      <c r="M11" s="53" t="s">
        <v>11</v>
      </c>
      <c r="N11" s="303" t="s">
        <v>351</v>
      </c>
      <c r="O11" s="304"/>
      <c r="P11" s="304"/>
      <c r="Q11" s="304"/>
      <c r="R11" s="304"/>
      <c r="S11" s="305"/>
    </row>
    <row r="12" spans="1:23" s="14" customFormat="1" ht="23">
      <c r="A12" s="30"/>
      <c r="B12" s="46"/>
      <c r="C12" s="54" t="s">
        <v>12</v>
      </c>
      <c r="D12" s="55"/>
      <c r="E12" s="55"/>
      <c r="F12" s="55"/>
      <c r="G12" s="55"/>
      <c r="H12" s="33"/>
      <c r="I12" s="56"/>
      <c r="J12" s="57"/>
      <c r="K12" s="58" t="s">
        <v>13</v>
      </c>
      <c r="L12" s="59"/>
      <c r="M12" s="60">
        <f>IF(B!N36=0,0,B!N36)</f>
        <v>0</v>
      </c>
      <c r="N12" s="279" t="s">
        <v>14</v>
      </c>
      <c r="O12" s="280"/>
      <c r="P12" s="280"/>
      <c r="Q12" s="280"/>
      <c r="R12" s="280"/>
      <c r="S12" s="281"/>
    </row>
    <row r="13" spans="1:23" s="14" customFormat="1" ht="17.25" customHeight="1">
      <c r="A13" s="30"/>
      <c r="B13" s="30"/>
      <c r="C13" s="271" t="s">
        <v>102</v>
      </c>
      <c r="D13" s="272"/>
      <c r="E13" s="61"/>
      <c r="F13" s="62" t="s">
        <v>116</v>
      </c>
      <c r="G13" s="282"/>
      <c r="H13" s="283"/>
      <c r="I13" s="63"/>
      <c r="J13" s="64"/>
      <c r="K13" s="65"/>
      <c r="L13" s="66" t="str">
        <f>IF(AND(K13&lt;&gt;0,G13&lt;&gt;""),VLOOKUP(G13,'C'!C9:F10,4),"")</f>
        <v/>
      </c>
      <c r="M13" s="60">
        <f>IF(AND(K13&lt;&gt;0,G13&lt;&gt;""),+K13*L13,0)</f>
        <v>0</v>
      </c>
      <c r="N13" s="306"/>
      <c r="O13" s="307"/>
      <c r="P13" s="307"/>
      <c r="Q13" s="307"/>
      <c r="R13" s="307"/>
      <c r="S13" s="308"/>
    </row>
    <row r="14" spans="1:23" s="14" customFormat="1" ht="24" customHeight="1">
      <c r="A14" s="30"/>
      <c r="B14" s="46"/>
      <c r="C14" s="273"/>
      <c r="D14" s="274"/>
      <c r="E14" s="67"/>
      <c r="F14" s="62" t="s">
        <v>125</v>
      </c>
      <c r="G14" s="309"/>
      <c r="H14" s="269"/>
      <c r="I14" s="63"/>
      <c r="J14" s="64"/>
      <c r="K14" s="65"/>
      <c r="L14" s="68" t="str">
        <f>IF(G14&lt;&gt;0,(2/3*(VLOOKUP(G14,'C'!$B$53:$D$217,3,FALSE))),"")</f>
        <v/>
      </c>
      <c r="M14" s="60">
        <f>IF(G14&lt;&gt;0,+K14*L14,0)</f>
        <v>0</v>
      </c>
      <c r="N14" s="306"/>
      <c r="O14" s="307"/>
      <c r="P14" s="307"/>
      <c r="Q14" s="307"/>
      <c r="R14" s="307"/>
      <c r="S14" s="308"/>
    </row>
    <row r="15" spans="1:23" s="14" customFormat="1" ht="24" customHeight="1">
      <c r="A15" s="30"/>
      <c r="B15" s="46"/>
      <c r="C15" s="275"/>
      <c r="D15" s="276"/>
      <c r="E15" s="69"/>
      <c r="F15" s="62" t="s">
        <v>126</v>
      </c>
      <c r="G15" s="309"/>
      <c r="H15" s="269"/>
      <c r="I15" s="70"/>
      <c r="J15" s="64"/>
      <c r="K15" s="65"/>
      <c r="L15" s="68" t="str">
        <f>IF(G15&lt;&gt;0,((VLOOKUP(G15,'C'!$B$53:$D$217,3,FALSE))),"")</f>
        <v/>
      </c>
      <c r="M15" s="60">
        <f t="shared" ref="M15:M20" si="0">IF(K15&lt;&gt;0,+K15*L15,0)</f>
        <v>0</v>
      </c>
      <c r="N15" s="306"/>
      <c r="O15" s="307"/>
      <c r="P15" s="307"/>
      <c r="Q15" s="307"/>
      <c r="R15" s="307"/>
      <c r="S15" s="308"/>
    </row>
    <row r="16" spans="1:23" s="14" customFormat="1" ht="24" customHeight="1">
      <c r="A16" s="30"/>
      <c r="B16" s="46"/>
      <c r="C16" s="314" t="s">
        <v>103</v>
      </c>
      <c r="D16" s="272"/>
      <c r="E16" s="61"/>
      <c r="F16" s="232" t="s">
        <v>19</v>
      </c>
      <c r="G16" s="233"/>
      <c r="H16" s="233"/>
      <c r="I16" s="63"/>
      <c r="J16" s="64"/>
      <c r="K16" s="71"/>
      <c r="L16" s="66" t="str">
        <f>IF(K16&lt;&gt;0,'C'!F12,"")</f>
        <v/>
      </c>
      <c r="M16" s="60">
        <f t="shared" si="0"/>
        <v>0</v>
      </c>
      <c r="N16" s="306"/>
      <c r="O16" s="307"/>
      <c r="P16" s="307"/>
      <c r="Q16" s="307"/>
      <c r="R16" s="307"/>
      <c r="S16" s="308"/>
    </row>
    <row r="17" spans="1:19" s="14" customFormat="1" ht="24" customHeight="1">
      <c r="A17" s="30"/>
      <c r="B17" s="46"/>
      <c r="C17" s="315"/>
      <c r="D17" s="274"/>
      <c r="E17" s="61"/>
      <c r="F17" s="236" t="s">
        <v>140</v>
      </c>
      <c r="G17" s="237"/>
      <c r="H17" s="238"/>
      <c r="I17" s="63"/>
      <c r="J17" s="57"/>
      <c r="K17" s="65"/>
      <c r="L17" s="66" t="str">
        <f>IF(K17&lt;&gt;0,'C'!F12,"")</f>
        <v/>
      </c>
      <c r="M17" s="60">
        <f t="shared" si="0"/>
        <v>0</v>
      </c>
      <c r="N17" s="306"/>
      <c r="O17" s="307"/>
      <c r="P17" s="307"/>
      <c r="Q17" s="307"/>
      <c r="R17" s="307"/>
      <c r="S17" s="308"/>
    </row>
    <row r="18" spans="1:19" s="14" customFormat="1" ht="24" customHeight="1">
      <c r="A18" s="30"/>
      <c r="B18" s="46"/>
      <c r="C18" s="315"/>
      <c r="D18" s="274"/>
      <c r="E18" s="61"/>
      <c r="F18" s="232" t="s">
        <v>147</v>
      </c>
      <c r="G18" s="235"/>
      <c r="H18" s="235"/>
      <c r="I18" s="63"/>
      <c r="J18" s="64"/>
      <c r="K18" s="71"/>
      <c r="L18" s="66" t="str">
        <f>IF(K18&lt;&gt;0,'C'!F12,"")</f>
        <v/>
      </c>
      <c r="M18" s="60">
        <f t="shared" si="0"/>
        <v>0</v>
      </c>
      <c r="N18" s="306"/>
      <c r="O18" s="307"/>
      <c r="P18" s="307"/>
      <c r="Q18" s="307"/>
      <c r="R18" s="307"/>
      <c r="S18" s="308"/>
    </row>
    <row r="19" spans="1:19" s="14" customFormat="1" ht="24" customHeight="1">
      <c r="A19" s="30"/>
      <c r="B19" s="46"/>
      <c r="C19" s="273"/>
      <c r="D19" s="274"/>
      <c r="E19" s="72"/>
      <c r="F19" s="73" t="s">
        <v>20</v>
      </c>
      <c r="G19" s="234"/>
      <c r="H19" s="234"/>
      <c r="I19" s="63"/>
      <c r="J19" s="57"/>
      <c r="K19" s="65"/>
      <c r="L19" s="66" t="str">
        <f>IF(G19&lt;&gt;0,VLOOKUP(G19,'C'!$B$53:$D$217,3,FALSE),"")</f>
        <v/>
      </c>
      <c r="M19" s="60">
        <f t="shared" si="0"/>
        <v>0</v>
      </c>
      <c r="N19" s="306"/>
      <c r="O19" s="307"/>
      <c r="P19" s="307"/>
      <c r="Q19" s="307"/>
      <c r="R19" s="307"/>
      <c r="S19" s="308"/>
    </row>
    <row r="20" spans="1:19" s="14" customFormat="1" ht="24" customHeight="1">
      <c r="A20" s="30"/>
      <c r="B20" s="46"/>
      <c r="C20" s="273"/>
      <c r="D20" s="274"/>
      <c r="E20" s="72"/>
      <c r="F20" s="73" t="s">
        <v>20</v>
      </c>
      <c r="G20" s="234"/>
      <c r="H20" s="234"/>
      <c r="I20" s="63"/>
      <c r="J20" s="57"/>
      <c r="K20" s="65"/>
      <c r="L20" s="66" t="str">
        <f>IF(G20&lt;&gt;0,VLOOKUP(G20,'C'!$B$53:$D$217,3,FALSE),"")</f>
        <v/>
      </c>
      <c r="M20" s="60">
        <f t="shared" si="0"/>
        <v>0</v>
      </c>
      <c r="N20" s="306"/>
      <c r="O20" s="307"/>
      <c r="P20" s="307"/>
      <c r="Q20" s="307"/>
      <c r="R20" s="307"/>
      <c r="S20" s="308"/>
    </row>
    <row r="21" spans="1:19" s="14" customFormat="1" ht="24" customHeight="1">
      <c r="A21" s="30"/>
      <c r="B21" s="46"/>
      <c r="C21" s="273"/>
      <c r="D21" s="274"/>
      <c r="E21" s="72"/>
      <c r="F21" s="73" t="s">
        <v>141</v>
      </c>
      <c r="G21" s="234"/>
      <c r="H21" s="234"/>
      <c r="I21" s="63"/>
      <c r="J21" s="57"/>
      <c r="K21" s="65"/>
      <c r="L21" s="66" t="str">
        <f>IF(G21&lt;&gt;0,VLOOKUP(G21,'C'!$B$53:$D$217,3,FALSE),"")</f>
        <v/>
      </c>
      <c r="M21" s="60">
        <f t="shared" ref="M21:M34" si="1">IF(K21&lt;&gt;0,+K21*L21,0)</f>
        <v>0</v>
      </c>
      <c r="N21" s="306"/>
      <c r="O21" s="307"/>
      <c r="P21" s="307"/>
      <c r="Q21" s="307"/>
      <c r="R21" s="307"/>
      <c r="S21" s="308"/>
    </row>
    <row r="22" spans="1:19" s="14" customFormat="1" ht="24" customHeight="1">
      <c r="A22" s="30"/>
      <c r="B22" s="46"/>
      <c r="C22" s="273"/>
      <c r="D22" s="274"/>
      <c r="E22" s="72"/>
      <c r="F22" s="73" t="s">
        <v>142</v>
      </c>
      <c r="G22" s="234"/>
      <c r="H22" s="234"/>
      <c r="I22" s="63"/>
      <c r="J22" s="57"/>
      <c r="K22" s="65"/>
      <c r="L22" s="66" t="str">
        <f>IF(G22&lt;&gt;0,VLOOKUP(G22,'C'!$B$53:$D$217,3,FALSE),"")</f>
        <v/>
      </c>
      <c r="M22" s="60">
        <f t="shared" si="1"/>
        <v>0</v>
      </c>
      <c r="N22" s="306"/>
      <c r="O22" s="307"/>
      <c r="P22" s="307"/>
      <c r="Q22" s="307"/>
      <c r="R22" s="307"/>
      <c r="S22" s="308"/>
    </row>
    <row r="23" spans="1:19" s="14" customFormat="1" ht="24" customHeight="1">
      <c r="A23" s="30"/>
      <c r="B23" s="46"/>
      <c r="C23" s="271" t="s">
        <v>132</v>
      </c>
      <c r="D23" s="272"/>
      <c r="E23" s="74"/>
      <c r="F23" s="236"/>
      <c r="G23" s="237"/>
      <c r="H23" s="238"/>
      <c r="I23" s="63"/>
      <c r="J23" s="64"/>
      <c r="K23" s="75"/>
      <c r="L23" s="66" t="str">
        <f>IF(K23&lt;&gt;0,'C'!F6,"")</f>
        <v/>
      </c>
      <c r="M23" s="60">
        <f>IF(K23&lt;&gt;0,+K23*L23,0)</f>
        <v>0</v>
      </c>
      <c r="N23" s="279"/>
      <c r="O23" s="383"/>
      <c r="P23" s="383"/>
      <c r="Q23" s="383"/>
      <c r="R23" s="383"/>
      <c r="S23" s="384"/>
    </row>
    <row r="24" spans="1:19" s="14" customFormat="1" ht="24" customHeight="1">
      <c r="A24" s="30"/>
      <c r="B24" s="46"/>
      <c r="C24" s="275"/>
      <c r="D24" s="276"/>
      <c r="E24" s="67"/>
      <c r="F24" s="236" t="s">
        <v>131</v>
      </c>
      <c r="G24" s="237"/>
      <c r="H24" s="238"/>
      <c r="I24" s="63"/>
      <c r="J24" s="64"/>
      <c r="K24" s="65"/>
      <c r="L24" s="66" t="str">
        <f>IF(K24&lt;&gt;0,'C'!F7,"")</f>
        <v/>
      </c>
      <c r="M24" s="60">
        <f>IF(K24&lt;&gt;0,+K24*L24,0)</f>
        <v>0</v>
      </c>
      <c r="N24" s="306"/>
      <c r="O24" s="307"/>
      <c r="P24" s="307"/>
      <c r="Q24" s="307"/>
      <c r="R24" s="307"/>
      <c r="S24" s="308"/>
    </row>
    <row r="25" spans="1:19" s="14" customFormat="1" ht="24" customHeight="1">
      <c r="A25" s="30"/>
      <c r="B25" s="46"/>
      <c r="C25" s="364" t="s">
        <v>148</v>
      </c>
      <c r="D25" s="365"/>
      <c r="E25" s="61"/>
      <c r="F25" s="372" t="s">
        <v>116</v>
      </c>
      <c r="G25" s="373"/>
      <c r="H25" s="373"/>
      <c r="I25" s="63"/>
      <c r="J25" s="57"/>
      <c r="K25" s="65"/>
      <c r="L25" s="66" t="str">
        <f>IF(K25&lt;&gt;0,'C'!F17,"")</f>
        <v/>
      </c>
      <c r="M25" s="60">
        <f t="shared" si="1"/>
        <v>0</v>
      </c>
      <c r="N25" s="306"/>
      <c r="O25" s="307"/>
      <c r="P25" s="307"/>
      <c r="Q25" s="307"/>
      <c r="R25" s="307"/>
      <c r="S25" s="308"/>
    </row>
    <row r="26" spans="1:19" s="14" customFormat="1" ht="24" customHeight="1">
      <c r="A26" s="30"/>
      <c r="B26" s="46"/>
      <c r="C26" s="364" t="s">
        <v>149</v>
      </c>
      <c r="D26" s="365"/>
      <c r="E26" s="67"/>
      <c r="F26" s="232" t="s">
        <v>151</v>
      </c>
      <c r="G26" s="366"/>
      <c r="H26" s="367"/>
      <c r="I26" s="63"/>
      <c r="J26" s="57"/>
      <c r="K26" s="76"/>
      <c r="L26" s="66" t="str">
        <f>IF(K26&lt;&gt;0,'C'!F13,"")</f>
        <v/>
      </c>
      <c r="M26" s="60">
        <f t="shared" si="1"/>
        <v>0</v>
      </c>
      <c r="N26" s="306"/>
      <c r="O26" s="307"/>
      <c r="P26" s="307"/>
      <c r="Q26" s="307"/>
      <c r="R26" s="307"/>
      <c r="S26" s="308"/>
    </row>
    <row r="27" spans="1:19" s="14" customFormat="1" ht="24" customHeight="1">
      <c r="A27" s="30"/>
      <c r="B27" s="46"/>
      <c r="C27" s="317" t="s">
        <v>112</v>
      </c>
      <c r="D27" s="318"/>
      <c r="E27" s="74"/>
      <c r="F27" s="232" t="s">
        <v>162</v>
      </c>
      <c r="G27" s="313"/>
      <c r="H27" s="270"/>
      <c r="I27" s="77"/>
      <c r="J27" s="78"/>
      <c r="K27" s="75"/>
      <c r="L27" s="66" t="str">
        <f>IF(K27&lt;&gt;0,(IF(M8="Tromsø",'C'!F35,'C'!F33)),"")</f>
        <v/>
      </c>
      <c r="M27" s="79">
        <f t="shared" si="1"/>
        <v>0</v>
      </c>
      <c r="N27" s="306"/>
      <c r="O27" s="307"/>
      <c r="P27" s="307"/>
      <c r="Q27" s="307"/>
      <c r="R27" s="307"/>
      <c r="S27" s="308"/>
    </row>
    <row r="28" spans="1:19" s="14" customFormat="1" ht="24" customHeight="1">
      <c r="A28" s="30"/>
      <c r="B28" s="46"/>
      <c r="C28" s="319"/>
      <c r="D28" s="320"/>
      <c r="E28" s="67"/>
      <c r="F28" s="232" t="s">
        <v>163</v>
      </c>
      <c r="G28" s="235"/>
      <c r="H28" s="344"/>
      <c r="I28" s="80"/>
      <c r="J28" s="78"/>
      <c r="K28" s="75">
        <f>B!J17</f>
        <v>0</v>
      </c>
      <c r="L28" s="66" t="str">
        <f>IF(K28&lt;&gt;0,(IF(M8="Tromsø",'C'!F36,'C'!F34)),"")</f>
        <v/>
      </c>
      <c r="M28" s="79">
        <f t="shared" si="1"/>
        <v>0</v>
      </c>
      <c r="N28" s="306"/>
      <c r="O28" s="307"/>
      <c r="P28" s="307"/>
      <c r="Q28" s="307"/>
      <c r="R28" s="307"/>
      <c r="S28" s="308"/>
    </row>
    <row r="29" spans="1:19" s="14" customFormat="1" ht="24" customHeight="1">
      <c r="A29" s="30"/>
      <c r="B29" s="46"/>
      <c r="C29" s="321"/>
      <c r="D29" s="322"/>
      <c r="E29" s="67"/>
      <c r="F29" s="232" t="s">
        <v>117</v>
      </c>
      <c r="G29" s="313"/>
      <c r="H29" s="270"/>
      <c r="I29" s="81"/>
      <c r="J29" s="57"/>
      <c r="K29" s="82">
        <f>B!J18</f>
        <v>0</v>
      </c>
      <c r="L29" s="66" t="str">
        <f>IF(K29&lt;&gt;0,(IF(M8="Tromsø",'C'!F35,'C'!F33)),"")</f>
        <v/>
      </c>
      <c r="M29" s="60">
        <f t="shared" si="1"/>
        <v>0</v>
      </c>
      <c r="N29" s="306"/>
      <c r="O29" s="307"/>
      <c r="P29" s="307"/>
      <c r="Q29" s="307"/>
      <c r="R29" s="307"/>
      <c r="S29" s="308"/>
    </row>
    <row r="30" spans="1:19" s="14" customFormat="1" ht="24" customHeight="1">
      <c r="A30" s="30"/>
      <c r="B30" s="46"/>
      <c r="C30" s="321"/>
      <c r="D30" s="322"/>
      <c r="E30" s="67"/>
      <c r="F30" s="232" t="s">
        <v>118</v>
      </c>
      <c r="G30" s="313"/>
      <c r="H30" s="270"/>
      <c r="I30" s="81"/>
      <c r="J30" s="57"/>
      <c r="K30" s="82">
        <f>B!J19</f>
        <v>0</v>
      </c>
      <c r="L30" s="66" t="str">
        <f>IF(K30&lt;&gt;0,'C'!F37,"")</f>
        <v/>
      </c>
      <c r="M30" s="79">
        <f t="shared" si="1"/>
        <v>0</v>
      </c>
      <c r="N30" s="306"/>
      <c r="O30" s="307"/>
      <c r="P30" s="307"/>
      <c r="Q30" s="307"/>
      <c r="R30" s="307"/>
      <c r="S30" s="308"/>
    </row>
    <row r="31" spans="1:19" s="14" customFormat="1" ht="24" customHeight="1">
      <c r="A31" s="30"/>
      <c r="B31" s="46"/>
      <c r="C31" s="321"/>
      <c r="D31" s="322"/>
      <c r="E31" s="72"/>
      <c r="F31" s="232" t="s">
        <v>157</v>
      </c>
      <c r="G31" s="313"/>
      <c r="H31" s="270"/>
      <c r="I31" s="81"/>
      <c r="J31" s="57"/>
      <c r="K31" s="65"/>
      <c r="L31" s="66" t="str">
        <f>IF(K31&lt;&gt;"",'C'!F38,"")</f>
        <v/>
      </c>
      <c r="M31" s="79">
        <f t="shared" si="1"/>
        <v>0</v>
      </c>
      <c r="N31" s="306" t="s">
        <v>2</v>
      </c>
      <c r="O31" s="307"/>
      <c r="P31" s="307"/>
      <c r="Q31" s="307"/>
      <c r="R31" s="307"/>
      <c r="S31" s="308"/>
    </row>
    <row r="32" spans="1:19" s="14" customFormat="1" ht="24" customHeight="1">
      <c r="A32" s="30"/>
      <c r="B32" s="46"/>
      <c r="C32" s="323"/>
      <c r="D32" s="324"/>
      <c r="E32" s="69"/>
      <c r="F32" s="54" t="s">
        <v>119</v>
      </c>
      <c r="G32" s="370"/>
      <c r="H32" s="371"/>
      <c r="I32" s="83"/>
      <c r="J32" s="57"/>
      <c r="K32" s="65"/>
      <c r="L32" s="66" t="str">
        <f>IF(AND(G32&lt;&gt;"",K32&lt;&gt;""),VLOOKUP(G32,'C'!C39:F45,4,FALSE),"")</f>
        <v/>
      </c>
      <c r="M32" s="60">
        <f t="shared" si="1"/>
        <v>0</v>
      </c>
      <c r="N32" s="306"/>
      <c r="O32" s="307"/>
      <c r="P32" s="307"/>
      <c r="Q32" s="307"/>
      <c r="R32" s="307"/>
      <c r="S32" s="308"/>
    </row>
    <row r="33" spans="1:25" s="14" customFormat="1" ht="24" customHeight="1">
      <c r="A33" s="30"/>
      <c r="B33" s="46"/>
      <c r="C33" s="317" t="s">
        <v>113</v>
      </c>
      <c r="D33" s="318"/>
      <c r="E33" s="67"/>
      <c r="F33" s="232" t="s">
        <v>120</v>
      </c>
      <c r="G33" s="313"/>
      <c r="H33" s="270"/>
      <c r="I33" s="84"/>
      <c r="J33" s="57"/>
      <c r="K33" s="65"/>
      <c r="L33" s="85"/>
      <c r="M33" s="60">
        <f t="shared" si="1"/>
        <v>0</v>
      </c>
      <c r="N33" s="306"/>
      <c r="O33" s="307"/>
      <c r="P33" s="307"/>
      <c r="Q33" s="307"/>
      <c r="R33" s="307"/>
      <c r="S33" s="308"/>
      <c r="Y33"/>
    </row>
    <row r="34" spans="1:25" s="14" customFormat="1" ht="24" customHeight="1">
      <c r="A34" s="30"/>
      <c r="B34" s="46"/>
      <c r="C34" s="323"/>
      <c r="D34" s="324"/>
      <c r="E34" s="72"/>
      <c r="F34" s="232" t="s">
        <v>121</v>
      </c>
      <c r="G34" s="313"/>
      <c r="H34" s="270"/>
      <c r="I34" s="84"/>
      <c r="J34" s="57"/>
      <c r="K34" s="65"/>
      <c r="L34" s="86"/>
      <c r="M34" s="60">
        <f t="shared" si="1"/>
        <v>0</v>
      </c>
      <c r="N34" s="306"/>
      <c r="O34" s="307"/>
      <c r="P34" s="307"/>
      <c r="Q34" s="307"/>
      <c r="R34" s="307"/>
      <c r="S34" s="308"/>
    </row>
    <row r="35" spans="1:25" s="14" customFormat="1" ht="24" customHeight="1">
      <c r="A35" s="30"/>
      <c r="B35" s="46"/>
      <c r="C35" s="368" t="s">
        <v>139</v>
      </c>
      <c r="D35" s="369"/>
      <c r="E35" s="87"/>
      <c r="F35" s="333"/>
      <c r="G35" s="334"/>
      <c r="H35" s="335"/>
      <c r="I35" s="83"/>
      <c r="J35" s="57"/>
      <c r="K35" s="65"/>
      <c r="L35" s="88"/>
      <c r="M35" s="60">
        <f>IF(K35&lt;&gt;0,+K35*L35,0)</f>
        <v>0</v>
      </c>
      <c r="N35" s="380"/>
      <c r="O35" s="381"/>
      <c r="P35" s="381"/>
      <c r="Q35" s="381"/>
      <c r="R35" s="381"/>
      <c r="S35" s="382"/>
      <c r="Y35"/>
    </row>
    <row r="36" spans="1:25" s="14" customFormat="1" ht="24" customHeight="1">
      <c r="A36" s="30"/>
      <c r="B36" s="46"/>
      <c r="C36" s="54" t="s">
        <v>79</v>
      </c>
      <c r="D36" s="89"/>
      <c r="E36" s="55"/>
      <c r="F36" s="73"/>
      <c r="G36" s="90"/>
      <c r="H36" s="90"/>
      <c r="I36" s="91"/>
      <c r="J36" s="57"/>
      <c r="K36" s="91"/>
      <c r="L36" s="73"/>
      <c r="M36" s="60">
        <f>IF(SUM(M12:M35)&lt;&gt;0,SUM(M12:M35),0)</f>
        <v>0</v>
      </c>
      <c r="N36" s="377"/>
      <c r="O36" s="378"/>
      <c r="P36" s="378"/>
      <c r="Q36" s="378"/>
      <c r="R36" s="378"/>
      <c r="S36" s="379"/>
    </row>
    <row r="37" spans="1:25" s="14" customFormat="1" ht="24" customHeight="1">
      <c r="A37" s="30"/>
      <c r="B37" s="46"/>
      <c r="C37" s="236" t="s">
        <v>15</v>
      </c>
      <c r="D37" s="331"/>
      <c r="E37" s="332"/>
      <c r="F37" s="92" t="s">
        <v>16</v>
      </c>
      <c r="G37" s="92" t="s">
        <v>17</v>
      </c>
      <c r="H37" s="92" t="s">
        <v>18</v>
      </c>
      <c r="I37" s="89"/>
      <c r="J37" s="57"/>
      <c r="K37" s="89"/>
      <c r="L37" s="33"/>
      <c r="M37" s="93"/>
      <c r="N37" s="374"/>
      <c r="O37" s="375"/>
      <c r="P37" s="375"/>
      <c r="Q37" s="375"/>
      <c r="R37" s="375"/>
      <c r="S37" s="376"/>
    </row>
    <row r="38" spans="1:25" s="14" customFormat="1" ht="24" customHeight="1">
      <c r="A38" s="30"/>
      <c r="B38" s="46"/>
      <c r="C38" s="325" t="s">
        <v>323</v>
      </c>
      <c r="D38" s="326"/>
      <c r="E38" s="327"/>
      <c r="F38" s="94"/>
      <c r="G38" s="94"/>
      <c r="H38" s="94"/>
      <c r="I38" s="81"/>
      <c r="J38" s="57"/>
      <c r="K38" s="95"/>
      <c r="L38" s="96"/>
      <c r="M38" s="97">
        <f>IF(E!G2&gt;M13,M13*-1,IF((E!G2*-1)&lt;&gt;0,(E!G2*-1),0))</f>
        <v>0</v>
      </c>
      <c r="N38" s="385"/>
      <c r="O38" s="386"/>
      <c r="P38" s="386"/>
      <c r="Q38" s="386"/>
      <c r="R38" s="386"/>
      <c r="S38" s="387"/>
    </row>
    <row r="39" spans="1:25" s="14" customFormat="1" ht="24" customHeight="1">
      <c r="A39" s="30"/>
      <c r="B39" s="46"/>
      <c r="C39" s="328" t="s">
        <v>71</v>
      </c>
      <c r="D39" s="337"/>
      <c r="E39" s="98"/>
      <c r="F39" s="94"/>
      <c r="G39" s="94"/>
      <c r="H39" s="94"/>
      <c r="I39" s="81"/>
      <c r="J39" s="57"/>
      <c r="K39" s="95"/>
      <c r="L39" s="99"/>
      <c r="M39" s="97">
        <f>IF(E!G3&gt;M13,M13*-1,IF((E!G3*-1)&lt;&gt;0,(E!G3*-1),0))</f>
        <v>0</v>
      </c>
      <c r="N39" s="385"/>
      <c r="O39" s="386"/>
      <c r="P39" s="386"/>
      <c r="Q39" s="386"/>
      <c r="R39" s="386"/>
      <c r="S39" s="387"/>
    </row>
    <row r="40" spans="1:25" s="14" customFormat="1" ht="24" customHeight="1">
      <c r="A40" s="30"/>
      <c r="B40" s="46"/>
      <c r="C40" s="328" t="s">
        <v>19</v>
      </c>
      <c r="D40" s="336"/>
      <c r="E40" s="337"/>
      <c r="F40" s="100"/>
      <c r="G40" s="100"/>
      <c r="H40" s="100"/>
      <c r="I40" s="81"/>
      <c r="J40" s="57"/>
      <c r="K40" s="95"/>
      <c r="L40" s="101"/>
      <c r="M40" s="97">
        <f>IF((E!G4*-1)&lt;&gt;0,(E!G4*-1),0)</f>
        <v>0</v>
      </c>
      <c r="N40" s="385"/>
      <c r="O40" s="386"/>
      <c r="P40" s="386"/>
      <c r="Q40" s="386"/>
      <c r="R40" s="386"/>
      <c r="S40" s="387"/>
    </row>
    <row r="41" spans="1:25" s="14" customFormat="1" ht="24" customHeight="1">
      <c r="A41" s="30"/>
      <c r="B41" s="46"/>
      <c r="C41" s="328" t="s">
        <v>145</v>
      </c>
      <c r="D41" s="336"/>
      <c r="E41" s="337"/>
      <c r="F41" s="100"/>
      <c r="G41" s="100"/>
      <c r="H41" s="100"/>
      <c r="I41" s="81"/>
      <c r="J41" s="92"/>
      <c r="K41" s="102"/>
      <c r="L41" s="96"/>
      <c r="M41" s="97">
        <f>IF((E!G5*-1)&lt;&gt;0,(E!G5*-1),0)</f>
        <v>0</v>
      </c>
      <c r="N41" s="385"/>
      <c r="O41" s="386"/>
      <c r="P41" s="386"/>
      <c r="Q41" s="386"/>
      <c r="R41" s="386"/>
      <c r="S41" s="387"/>
    </row>
    <row r="42" spans="1:25" s="14" customFormat="1" ht="24" customHeight="1">
      <c r="A42" s="30"/>
      <c r="B42" s="46"/>
      <c r="C42" s="328" t="s">
        <v>146</v>
      </c>
      <c r="D42" s="336"/>
      <c r="E42" s="337"/>
      <c r="F42" s="100"/>
      <c r="G42" s="103"/>
      <c r="H42" s="103"/>
      <c r="I42" s="81"/>
      <c r="J42" s="92"/>
      <c r="K42" s="104"/>
      <c r="L42" s="96"/>
      <c r="M42" s="97">
        <f>IF((E!G6*-1)&lt;&gt;0,(E!G6*-1),0)</f>
        <v>0</v>
      </c>
      <c r="N42" s="385"/>
      <c r="O42" s="386"/>
      <c r="P42" s="386"/>
      <c r="Q42" s="386"/>
      <c r="R42" s="386"/>
      <c r="S42" s="387"/>
    </row>
    <row r="43" spans="1:25" s="14" customFormat="1" ht="24" customHeight="1">
      <c r="A43" s="30"/>
      <c r="B43" s="46"/>
      <c r="C43" s="328" t="s">
        <v>20</v>
      </c>
      <c r="D43" s="329"/>
      <c r="E43" s="330"/>
      <c r="F43" s="100"/>
      <c r="G43" s="100"/>
      <c r="H43" s="100"/>
      <c r="I43" s="81"/>
      <c r="J43" s="105"/>
      <c r="K43" s="316"/>
      <c r="L43" s="316"/>
      <c r="M43" s="97">
        <f>IF(ROUND((E!G7*-1),)&lt;&gt;0,ROUND((E!G7*-1),),0)</f>
        <v>0</v>
      </c>
      <c r="N43" s="358"/>
      <c r="O43" s="359"/>
      <c r="P43" s="359"/>
      <c r="Q43" s="359"/>
      <c r="R43" s="359"/>
      <c r="S43" s="360"/>
    </row>
    <row r="44" spans="1:25" s="14" customFormat="1" ht="24" customHeight="1">
      <c r="A44" s="30"/>
      <c r="B44" s="46"/>
      <c r="C44" s="328" t="s">
        <v>20</v>
      </c>
      <c r="D44" s="329"/>
      <c r="E44" s="330"/>
      <c r="F44" s="100"/>
      <c r="G44" s="100"/>
      <c r="H44" s="100"/>
      <c r="I44" s="81"/>
      <c r="J44" s="92"/>
      <c r="K44" s="316"/>
      <c r="L44" s="316"/>
      <c r="M44" s="97">
        <f>IF(ROUND((E!G8*-1),)&lt;&gt;0,ROUND((E!G8*-1),),0)</f>
        <v>0</v>
      </c>
      <c r="N44" s="388"/>
      <c r="O44" s="389"/>
      <c r="P44" s="389"/>
      <c r="Q44" s="389"/>
      <c r="R44" s="389"/>
      <c r="S44" s="390"/>
    </row>
    <row r="45" spans="1:25" s="14" customFormat="1" ht="24" customHeight="1">
      <c r="A45" s="30"/>
      <c r="B45" s="46"/>
      <c r="C45" s="328" t="s">
        <v>144</v>
      </c>
      <c r="D45" s="329"/>
      <c r="E45" s="330"/>
      <c r="F45" s="100"/>
      <c r="G45" s="100"/>
      <c r="H45" s="100"/>
      <c r="I45" s="81"/>
      <c r="J45" s="92"/>
      <c r="K45" s="316"/>
      <c r="L45" s="316"/>
      <c r="M45" s="97">
        <f>IF(ROUND((E!G9*-1),)&lt;&gt;0,ROUND((E!G9*-1),),0)</f>
        <v>0</v>
      </c>
      <c r="N45" s="306"/>
      <c r="O45" s="307"/>
      <c r="P45" s="307"/>
      <c r="Q45" s="307"/>
      <c r="R45" s="307"/>
      <c r="S45" s="308"/>
    </row>
    <row r="46" spans="1:25" s="14" customFormat="1" ht="24" customHeight="1">
      <c r="A46" s="30"/>
      <c r="B46" s="46"/>
      <c r="C46" s="328" t="s">
        <v>143</v>
      </c>
      <c r="D46" s="329"/>
      <c r="E46" s="330"/>
      <c r="F46" s="100"/>
      <c r="G46" s="100"/>
      <c r="H46" s="100"/>
      <c r="I46" s="81"/>
      <c r="J46" s="92"/>
      <c r="K46" s="316"/>
      <c r="L46" s="316"/>
      <c r="M46" s="97">
        <f>IF(ROUND((E!G10*-1),)&lt;&gt;0,ROUND((E!G10*-1),),0)</f>
        <v>0</v>
      </c>
      <c r="N46" s="358"/>
      <c r="O46" s="359"/>
      <c r="P46" s="359"/>
      <c r="Q46" s="359"/>
      <c r="R46" s="359"/>
      <c r="S46" s="360"/>
    </row>
    <row r="47" spans="1:25" s="14" customFormat="1" ht="24" customHeight="1">
      <c r="A47" s="30"/>
      <c r="B47" s="46"/>
      <c r="C47" s="232" t="s">
        <v>23</v>
      </c>
      <c r="D47" s="235"/>
      <c r="E47" s="235"/>
      <c r="F47" s="235"/>
      <c r="G47" s="235"/>
      <c r="H47" s="235"/>
      <c r="I47" s="235"/>
      <c r="J47" s="235"/>
      <c r="K47" s="235"/>
      <c r="L47" s="344"/>
      <c r="M47" s="60">
        <f>IF(SUM(M36:M46)&lt;&gt;0,SUM(M36:M46),0)</f>
        <v>0</v>
      </c>
      <c r="N47" s="361"/>
      <c r="O47" s="362"/>
      <c r="P47" s="362"/>
      <c r="Q47" s="362"/>
      <c r="R47" s="362"/>
      <c r="S47" s="363"/>
    </row>
    <row r="48" spans="1:25" s="14" customFormat="1" ht="24" customHeight="1">
      <c r="A48" s="30"/>
      <c r="B48" s="46"/>
      <c r="C48" s="232" t="s">
        <v>78</v>
      </c>
      <c r="D48" s="233"/>
      <c r="E48" s="69"/>
      <c r="F48" s="345"/>
      <c r="G48" s="282"/>
      <c r="H48" s="346"/>
      <c r="I48" s="57"/>
      <c r="J48" s="105"/>
      <c r="K48" s="105"/>
      <c r="L48" s="107"/>
      <c r="M48" s="221">
        <f>-L48*K48</f>
        <v>0</v>
      </c>
      <c r="N48" s="358"/>
      <c r="O48" s="359"/>
      <c r="P48" s="359"/>
      <c r="Q48" s="359"/>
      <c r="R48" s="359"/>
      <c r="S48" s="360"/>
    </row>
    <row r="49" spans="1:20" s="14" customFormat="1" ht="24" customHeight="1">
      <c r="A49" s="106"/>
      <c r="B49" s="106"/>
      <c r="C49" s="232" t="s">
        <v>78</v>
      </c>
      <c r="D49" s="233"/>
      <c r="E49" s="182"/>
      <c r="F49" s="345"/>
      <c r="G49" s="282"/>
      <c r="H49" s="346"/>
      <c r="I49" s="83"/>
      <c r="J49" s="92"/>
      <c r="K49" s="109"/>
      <c r="L49" s="110"/>
      <c r="M49" s="221">
        <f>-L49*K49</f>
        <v>0</v>
      </c>
      <c r="N49" s="358"/>
      <c r="O49" s="359"/>
      <c r="P49" s="359"/>
      <c r="Q49" s="359"/>
      <c r="R49" s="359"/>
      <c r="S49" s="360"/>
    </row>
    <row r="50" spans="1:20" s="14" customFormat="1" ht="24" customHeight="1">
      <c r="A50" s="106"/>
      <c r="B50" s="108"/>
      <c r="C50" s="353" t="s">
        <v>348</v>
      </c>
      <c r="D50" s="354"/>
      <c r="E50" s="354"/>
      <c r="F50" s="354"/>
      <c r="G50" s="354"/>
      <c r="H50" s="354"/>
      <c r="I50" s="354"/>
      <c r="J50" s="354"/>
      <c r="K50" s="354"/>
      <c r="L50" s="354"/>
      <c r="M50" s="97">
        <f>IF(SUM(M47:M49)&lt;&gt;0,SUM(M47:M49),0)</f>
        <v>0</v>
      </c>
      <c r="N50" s="358"/>
      <c r="O50" s="359"/>
      <c r="P50" s="359"/>
      <c r="Q50" s="359"/>
      <c r="R50" s="359"/>
      <c r="S50" s="360"/>
    </row>
    <row r="51" spans="1:20" s="14" customFormat="1" ht="21" customHeight="1">
      <c r="A51" s="106"/>
      <c r="B51" s="108"/>
      <c r="C51" s="340" t="s">
        <v>350</v>
      </c>
      <c r="D51" s="341"/>
      <c r="E51" s="111" t="s">
        <v>24</v>
      </c>
      <c r="F51" s="114" t="s">
        <v>24</v>
      </c>
      <c r="G51" s="185" t="s">
        <v>25</v>
      </c>
      <c r="H51" s="186"/>
      <c r="I51" s="186"/>
      <c r="J51" s="186"/>
      <c r="K51" s="186"/>
      <c r="L51" s="186"/>
      <c r="M51" s="186"/>
      <c r="N51" s="186"/>
      <c r="O51" s="187"/>
      <c r="P51" s="215"/>
      <c r="Q51" s="216"/>
      <c r="R51" s="216"/>
      <c r="S51" s="217"/>
    </row>
    <row r="52" spans="1:20" s="14" customFormat="1" ht="16.5" customHeight="1">
      <c r="A52" s="106"/>
      <c r="B52" s="108"/>
      <c r="C52" s="342"/>
      <c r="D52" s="343"/>
      <c r="E52" s="111"/>
      <c r="F52" s="112"/>
      <c r="G52" s="347"/>
      <c r="H52" s="348"/>
      <c r="I52" s="348"/>
      <c r="J52" s="348"/>
      <c r="K52" s="348"/>
      <c r="L52" s="348"/>
      <c r="M52" s="348"/>
      <c r="N52" s="348"/>
      <c r="O52" s="349"/>
      <c r="P52" s="218"/>
      <c r="Q52" s="219"/>
      <c r="R52" s="219"/>
      <c r="S52" s="220"/>
    </row>
    <row r="53" spans="1:20" s="14" customFormat="1" ht="20" customHeight="1">
      <c r="A53" s="106"/>
      <c r="B53" s="108"/>
      <c r="C53" s="340" t="s">
        <v>349</v>
      </c>
      <c r="D53" s="341"/>
      <c r="E53" s="113" t="s">
        <v>24</v>
      </c>
      <c r="F53" s="114" t="s">
        <v>24</v>
      </c>
      <c r="G53" s="115" t="s">
        <v>25</v>
      </c>
      <c r="H53" s="188"/>
      <c r="I53" s="213"/>
      <c r="J53" s="213"/>
      <c r="K53" s="310"/>
      <c r="L53" s="311"/>
      <c r="M53" s="311"/>
      <c r="N53" s="311"/>
      <c r="O53" s="312"/>
      <c r="P53" s="219"/>
      <c r="Q53" s="219"/>
      <c r="R53" s="219"/>
      <c r="S53" s="220"/>
    </row>
    <row r="54" spans="1:20" s="14" customFormat="1" ht="16.5" customHeight="1">
      <c r="A54" s="106"/>
      <c r="B54" s="108"/>
      <c r="C54" s="342"/>
      <c r="D54" s="343"/>
      <c r="E54" s="209"/>
      <c r="F54" s="116"/>
      <c r="G54" s="117"/>
      <c r="H54" s="118"/>
      <c r="I54" s="118"/>
      <c r="J54" s="118"/>
      <c r="K54" s="118"/>
      <c r="L54" s="118"/>
      <c r="M54" s="118"/>
      <c r="N54" s="118"/>
      <c r="O54" s="214"/>
      <c r="P54" s="219"/>
      <c r="Q54" s="219"/>
      <c r="R54" s="219"/>
      <c r="S54" s="220"/>
    </row>
    <row r="55" spans="1:20" s="14" customFormat="1" ht="20" customHeight="1">
      <c r="A55" s="106"/>
      <c r="B55" s="108"/>
      <c r="C55" s="356"/>
      <c r="D55" s="356"/>
      <c r="E55" s="211"/>
      <c r="F55" s="212"/>
      <c r="G55" s="350"/>
      <c r="H55" s="350"/>
      <c r="I55" s="350"/>
      <c r="J55" s="350"/>
      <c r="K55" s="350"/>
      <c r="L55" s="350"/>
      <c r="M55" s="350"/>
      <c r="N55" s="350"/>
      <c r="O55" s="350"/>
      <c r="P55" s="183"/>
      <c r="Q55" s="183"/>
      <c r="R55" s="183"/>
      <c r="S55" s="183"/>
      <c r="T55" s="26"/>
    </row>
    <row r="56" spans="1:20" s="14" customFormat="1" ht="15" customHeight="1">
      <c r="A56" s="119"/>
      <c r="B56" s="106"/>
      <c r="C56" s="357"/>
      <c r="D56" s="357"/>
      <c r="E56" s="120"/>
      <c r="F56" s="210"/>
      <c r="G56" s="355"/>
      <c r="H56" s="355"/>
      <c r="I56" s="355"/>
      <c r="J56" s="355"/>
      <c r="K56" s="355"/>
      <c r="L56" s="355"/>
      <c r="M56" s="355"/>
      <c r="N56" s="355"/>
      <c r="O56" s="355"/>
      <c r="P56" s="184"/>
      <c r="Q56" s="184"/>
      <c r="R56" s="184"/>
      <c r="S56" s="184"/>
      <c r="T56" s="26"/>
    </row>
    <row r="57" spans="1:20" s="14" customFormat="1" ht="20.25" customHeight="1">
      <c r="A57" s="119"/>
      <c r="B57" s="106"/>
      <c r="C57" s="121"/>
      <c r="D57" s="119"/>
      <c r="E57" s="121"/>
      <c r="F57" s="121"/>
      <c r="G57" s="121"/>
      <c r="H57" s="121"/>
      <c r="I57" s="121"/>
      <c r="J57" s="121"/>
      <c r="K57" s="121"/>
      <c r="L57" s="121"/>
      <c r="M57" s="121"/>
      <c r="N57" s="121"/>
      <c r="O57" s="121"/>
      <c r="P57" s="121"/>
      <c r="Q57" s="121"/>
      <c r="R57" s="122"/>
      <c r="S57" s="121"/>
    </row>
    <row r="58" spans="1:20" ht="21" customHeight="1">
      <c r="A58" s="106"/>
      <c r="B58" s="106"/>
      <c r="C58" s="123"/>
      <c r="D58" s="124"/>
      <c r="E58" s="124"/>
      <c r="F58" s="124"/>
      <c r="G58" s="124"/>
      <c r="H58" s="124"/>
      <c r="I58" s="124"/>
      <c r="J58" s="124"/>
      <c r="K58" s="124"/>
      <c r="L58" s="124"/>
      <c r="M58" s="124"/>
      <c r="N58" s="124"/>
      <c r="O58" s="123"/>
      <c r="P58" s="125"/>
      <c r="Q58" s="351"/>
      <c r="R58" s="352"/>
      <c r="S58" s="121"/>
    </row>
    <row r="59" spans="1:20" ht="8.25" customHeight="1">
      <c r="A59" s="106"/>
      <c r="B59" s="106"/>
      <c r="C59" s="126"/>
      <c r="D59" s="127"/>
      <c r="E59" s="126"/>
      <c r="F59" s="338"/>
      <c r="G59" s="338"/>
      <c r="H59" s="338"/>
      <c r="I59" s="338"/>
      <c r="J59" s="339"/>
      <c r="K59" s="126"/>
      <c r="L59" s="126"/>
      <c r="M59" s="126"/>
      <c r="N59" s="126"/>
      <c r="O59" s="338"/>
      <c r="P59" s="338"/>
      <c r="Q59" s="338"/>
      <c r="R59" s="126"/>
      <c r="S59" s="127"/>
    </row>
    <row r="60" spans="1:20" ht="15" hidden="1" customHeight="1">
      <c r="A60" s="126"/>
      <c r="B60" s="126"/>
      <c r="C60" s="126"/>
      <c r="D60" s="126"/>
      <c r="E60" s="126"/>
      <c r="F60" s="127"/>
      <c r="G60" s="127"/>
      <c r="H60" s="338"/>
      <c r="I60" s="339"/>
      <c r="J60" s="339"/>
      <c r="K60" s="126"/>
      <c r="L60" s="126"/>
      <c r="M60" s="126"/>
      <c r="N60" s="126"/>
      <c r="O60" s="126"/>
      <c r="P60" s="126"/>
      <c r="Q60" s="126"/>
      <c r="R60" s="126"/>
      <c r="S60" s="126"/>
    </row>
    <row r="61" spans="1:20" ht="15" hidden="1" customHeight="1">
      <c r="A61" s="126"/>
      <c r="B61" s="126"/>
      <c r="C61" s="126"/>
      <c r="D61" s="128"/>
      <c r="E61" s="126"/>
      <c r="F61" s="338"/>
      <c r="G61" s="338"/>
      <c r="H61" s="338"/>
      <c r="I61" s="338"/>
      <c r="J61" s="339"/>
      <c r="K61" s="126"/>
      <c r="L61" s="126"/>
      <c r="M61" s="126"/>
      <c r="N61" s="126"/>
      <c r="O61" s="126"/>
      <c r="P61" s="126"/>
      <c r="Q61" s="129"/>
      <c r="R61" s="126"/>
      <c r="S61" s="126"/>
    </row>
    <row r="62" spans="1:20" ht="15" hidden="1" customHeight="1">
      <c r="A62" s="126"/>
      <c r="B62" s="126"/>
      <c r="C62" s="126"/>
      <c r="D62" s="126"/>
      <c r="E62" s="126"/>
      <c r="F62" s="126"/>
      <c r="G62" s="126"/>
      <c r="H62" s="126"/>
      <c r="I62" s="126"/>
      <c r="J62" s="126"/>
      <c r="K62" s="126"/>
      <c r="L62" s="126"/>
      <c r="M62" s="126"/>
      <c r="N62" s="126"/>
      <c r="O62" s="126"/>
      <c r="P62" s="126"/>
      <c r="Q62" s="129"/>
      <c r="R62" s="126"/>
      <c r="S62" s="126"/>
    </row>
    <row r="63" spans="1:20" ht="15" hidden="1" customHeight="1">
      <c r="A63" s="126"/>
      <c r="B63" s="126"/>
      <c r="C63" s="126"/>
      <c r="D63" s="126"/>
      <c r="E63" s="126"/>
      <c r="F63" s="128"/>
      <c r="G63" s="126"/>
      <c r="H63" s="128"/>
      <c r="I63" s="126"/>
      <c r="J63" s="126"/>
      <c r="K63" s="126"/>
      <c r="L63" s="126"/>
      <c r="M63" s="126"/>
      <c r="N63" s="126"/>
      <c r="O63" s="126"/>
      <c r="P63" s="126"/>
      <c r="Q63" s="129"/>
      <c r="R63" s="126"/>
      <c r="S63" s="126"/>
    </row>
    <row r="64" spans="1:20" ht="15" hidden="1" customHeight="1">
      <c r="A64" s="126"/>
      <c r="B64" s="126"/>
      <c r="C64" s="126"/>
      <c r="D64" s="126"/>
      <c r="E64" s="126"/>
      <c r="F64" s="128"/>
      <c r="G64" s="126"/>
      <c r="H64" s="128"/>
      <c r="I64" s="126"/>
      <c r="J64" s="126"/>
      <c r="K64" s="126"/>
      <c r="L64" s="126"/>
      <c r="M64" s="126"/>
      <c r="N64" s="126"/>
      <c r="O64" s="126"/>
      <c r="P64" s="126"/>
      <c r="Q64" s="129"/>
      <c r="R64" s="126"/>
      <c r="S64" s="126"/>
    </row>
    <row r="65" spans="1:19" ht="15" hidden="1" customHeight="1">
      <c r="A65" s="126"/>
      <c r="B65" s="126"/>
      <c r="C65" s="126"/>
      <c r="D65" s="126"/>
      <c r="E65" s="126"/>
      <c r="F65" s="128"/>
      <c r="G65" s="126"/>
      <c r="H65" s="126"/>
      <c r="I65" s="126"/>
      <c r="J65" s="126"/>
      <c r="K65" s="126"/>
      <c r="L65" s="126"/>
      <c r="M65" s="126"/>
      <c r="N65" s="126"/>
      <c r="O65" s="126"/>
      <c r="P65" s="126"/>
      <c r="Q65" s="129"/>
      <c r="R65" s="126"/>
      <c r="S65" s="126"/>
    </row>
    <row r="66" spans="1:19" ht="15" hidden="1" customHeight="1">
      <c r="A66" s="126"/>
      <c r="B66" s="126"/>
      <c r="C66" s="126"/>
      <c r="D66" s="126"/>
      <c r="E66" s="126"/>
      <c r="F66" s="126"/>
      <c r="G66" s="126"/>
      <c r="H66" s="126"/>
      <c r="I66" s="126"/>
      <c r="J66" s="126"/>
      <c r="K66" s="126"/>
      <c r="L66" s="126"/>
      <c r="M66" s="126"/>
      <c r="N66" s="126"/>
      <c r="O66" s="126"/>
      <c r="P66" s="126"/>
      <c r="Q66" s="129"/>
      <c r="R66" s="126"/>
      <c r="S66" s="126"/>
    </row>
    <row r="67" spans="1:19" ht="15" hidden="1" customHeight="1">
      <c r="A67" s="126"/>
      <c r="B67" s="126"/>
      <c r="C67" s="126"/>
      <c r="D67" s="126"/>
      <c r="E67" s="126"/>
      <c r="F67" s="126"/>
      <c r="G67" s="126"/>
      <c r="H67" s="126"/>
      <c r="I67" s="126"/>
      <c r="J67" s="126"/>
      <c r="K67" s="126"/>
      <c r="L67" s="126"/>
      <c r="M67" s="126"/>
      <c r="N67" s="126"/>
      <c r="O67" s="126"/>
      <c r="P67" s="126"/>
      <c r="Q67" s="129"/>
      <c r="R67" s="126"/>
      <c r="S67" s="126"/>
    </row>
    <row r="68" spans="1:19" ht="12.75" hidden="1" customHeight="1">
      <c r="A68" s="126"/>
      <c r="B68" s="126"/>
      <c r="C68" s="126"/>
      <c r="D68" s="126"/>
      <c r="E68" s="126"/>
      <c r="F68" s="126"/>
      <c r="G68" s="126"/>
      <c r="H68" s="126"/>
      <c r="I68" s="126"/>
      <c r="J68" s="126"/>
      <c r="K68" s="126"/>
      <c r="L68" s="126"/>
      <c r="M68" s="126"/>
      <c r="N68" s="126"/>
      <c r="O68" s="126"/>
      <c r="P68" s="126"/>
      <c r="Q68" s="129"/>
      <c r="R68" s="126"/>
      <c r="S68" s="126"/>
    </row>
    <row r="69" spans="1:19" ht="12.75" hidden="1" customHeight="1">
      <c r="A69" s="126"/>
      <c r="B69" s="126"/>
      <c r="C69" s="126"/>
      <c r="D69" s="126"/>
      <c r="E69" s="126"/>
      <c r="F69" s="126"/>
      <c r="G69" s="126"/>
      <c r="H69" s="126"/>
      <c r="I69" s="126"/>
      <c r="J69" s="126"/>
      <c r="K69" s="126"/>
      <c r="L69" s="126"/>
      <c r="M69" s="126"/>
      <c r="N69" s="126"/>
      <c r="O69" s="126"/>
      <c r="P69" s="126"/>
      <c r="Q69" s="130"/>
      <c r="R69" s="126"/>
      <c r="S69" s="126"/>
    </row>
    <row r="70" spans="1:19" ht="15" hidden="1">
      <c r="A70" s="126"/>
      <c r="B70" s="126"/>
      <c r="C70" s="126"/>
      <c r="D70" s="126"/>
      <c r="E70" s="126"/>
      <c r="F70" s="126"/>
      <c r="G70" s="126"/>
      <c r="H70" s="126"/>
      <c r="I70" s="126"/>
      <c r="J70" s="126"/>
      <c r="K70" s="126"/>
      <c r="L70" s="126"/>
      <c r="M70" s="126"/>
      <c r="N70" s="126"/>
      <c r="O70" s="126"/>
      <c r="P70" s="126"/>
      <c r="Q70" s="126"/>
      <c r="R70" s="126"/>
      <c r="S70" s="126"/>
    </row>
    <row r="71" spans="1:19" ht="15">
      <c r="A71" s="126"/>
      <c r="B71" s="126"/>
    </row>
  </sheetData>
  <mergeCells count="127">
    <mergeCell ref="N21:S21"/>
    <mergeCell ref="N40:S40"/>
    <mergeCell ref="N39:S39"/>
    <mergeCell ref="N38:S38"/>
    <mergeCell ref="F49:H49"/>
    <mergeCell ref="C49:D49"/>
    <mergeCell ref="N34:S34"/>
    <mergeCell ref="N33:S33"/>
    <mergeCell ref="N32:S32"/>
    <mergeCell ref="N31:S31"/>
    <mergeCell ref="C41:E41"/>
    <mergeCell ref="C39:D39"/>
    <mergeCell ref="N45:S45"/>
    <mergeCell ref="N44:S44"/>
    <mergeCell ref="N43:S43"/>
    <mergeCell ref="N42:S42"/>
    <mergeCell ref="N41:S41"/>
    <mergeCell ref="C46:E46"/>
    <mergeCell ref="H59:J59"/>
    <mergeCell ref="N50:S50"/>
    <mergeCell ref="N49:S49"/>
    <mergeCell ref="N48:S48"/>
    <mergeCell ref="N47:S47"/>
    <mergeCell ref="N46:S46"/>
    <mergeCell ref="C25:D25"/>
    <mergeCell ref="C26:D26"/>
    <mergeCell ref="F26:H26"/>
    <mergeCell ref="C35:D35"/>
    <mergeCell ref="C33:D34"/>
    <mergeCell ref="F33:H33"/>
    <mergeCell ref="F34:H34"/>
    <mergeCell ref="F30:H30"/>
    <mergeCell ref="G32:H32"/>
    <mergeCell ref="F28:H28"/>
    <mergeCell ref="F25:H25"/>
    <mergeCell ref="N30:S30"/>
    <mergeCell ref="N29:S29"/>
    <mergeCell ref="N28:S28"/>
    <mergeCell ref="N37:S37"/>
    <mergeCell ref="N36:S36"/>
    <mergeCell ref="N35:S35"/>
    <mergeCell ref="H60:J60"/>
    <mergeCell ref="H61:J61"/>
    <mergeCell ref="F61:G61"/>
    <mergeCell ref="C51:D52"/>
    <mergeCell ref="C47:L47"/>
    <mergeCell ref="F48:H48"/>
    <mergeCell ref="C48:D48"/>
    <mergeCell ref="G52:O52"/>
    <mergeCell ref="G55:O55"/>
    <mergeCell ref="O59:Q59"/>
    <mergeCell ref="F59:G59"/>
    <mergeCell ref="Q58:R58"/>
    <mergeCell ref="C50:L50"/>
    <mergeCell ref="C53:D54"/>
    <mergeCell ref="G56:O56"/>
    <mergeCell ref="C55:D56"/>
    <mergeCell ref="C27:D32"/>
    <mergeCell ref="F31:H31"/>
    <mergeCell ref="F29:H29"/>
    <mergeCell ref="C38:E38"/>
    <mergeCell ref="C43:E43"/>
    <mergeCell ref="K43:L43"/>
    <mergeCell ref="C45:E45"/>
    <mergeCell ref="C37:E37"/>
    <mergeCell ref="F35:H35"/>
    <mergeCell ref="C44:E44"/>
    <mergeCell ref="C40:E40"/>
    <mergeCell ref="C42:E42"/>
    <mergeCell ref="N14:S14"/>
    <mergeCell ref="N15:S15"/>
    <mergeCell ref="G15:H15"/>
    <mergeCell ref="G19:H19"/>
    <mergeCell ref="F23:H23"/>
    <mergeCell ref="F17:H17"/>
    <mergeCell ref="G14:H14"/>
    <mergeCell ref="G21:H21"/>
    <mergeCell ref="K53:O53"/>
    <mergeCell ref="F27:H27"/>
    <mergeCell ref="K45:L45"/>
    <mergeCell ref="K46:L46"/>
    <mergeCell ref="K44:L44"/>
    <mergeCell ref="N16:S16"/>
    <mergeCell ref="N17:S17"/>
    <mergeCell ref="N18:S18"/>
    <mergeCell ref="N20:S20"/>
    <mergeCell ref="N19:S19"/>
    <mergeCell ref="N27:S27"/>
    <mergeCell ref="N26:S26"/>
    <mergeCell ref="N25:S25"/>
    <mergeCell ref="N24:S24"/>
    <mergeCell ref="N23:S23"/>
    <mergeCell ref="N22:S22"/>
    <mergeCell ref="N12:S12"/>
    <mergeCell ref="C6:D6"/>
    <mergeCell ref="G13:H13"/>
    <mergeCell ref="P5:S7"/>
    <mergeCell ref="F7:L7"/>
    <mergeCell ref="C9:D10"/>
    <mergeCell ref="M10:O10"/>
    <mergeCell ref="N11:S11"/>
    <mergeCell ref="N13:S13"/>
    <mergeCell ref="N4:O4"/>
    <mergeCell ref="N5:O5"/>
    <mergeCell ref="K6:L6"/>
    <mergeCell ref="F6:I6"/>
    <mergeCell ref="P1:S2"/>
    <mergeCell ref="F9:L9"/>
    <mergeCell ref="P3:S3"/>
    <mergeCell ref="H3:O3"/>
    <mergeCell ref="R4:S4"/>
    <mergeCell ref="P4:Q4"/>
    <mergeCell ref="M6:O6"/>
    <mergeCell ref="F16:H16"/>
    <mergeCell ref="G20:H20"/>
    <mergeCell ref="F18:H18"/>
    <mergeCell ref="F24:H24"/>
    <mergeCell ref="G22:H22"/>
    <mergeCell ref="C3:F3"/>
    <mergeCell ref="F5:I5"/>
    <mergeCell ref="C5:D5"/>
    <mergeCell ref="C4:D4"/>
    <mergeCell ref="F4:L4"/>
    <mergeCell ref="C7:D7"/>
    <mergeCell ref="C13:D15"/>
    <mergeCell ref="C16:D22"/>
    <mergeCell ref="C23:D24"/>
  </mergeCells>
  <phoneticPr fontId="12" type="noConversion"/>
  <conditionalFormatting sqref="N43:N44 N37 N46:N50 K27:K30 M12:M36 M38:M50">
    <cfRule type="cellIs" dxfId="1" priority="2" stopIfTrue="1" operator="equal">
      <formula>0</formula>
    </cfRule>
  </conditionalFormatting>
  <conditionalFormatting sqref="K23">
    <cfRule type="cellIs" dxfId="0" priority="1" stopIfTrue="1" operator="equal">
      <formula>0</formula>
    </cfRule>
  </conditionalFormatting>
  <dataValidations xWindow="625" yWindow="219" count="7">
    <dataValidation type="list" allowBlank="1" showInputMessage="1" showErrorMessage="1" sqref="K43:L46 G19:H22 G14:H15" xr:uid="{00000000-0002-0000-0000-000000000000}">
      <formula1>Landnavn</formula1>
    </dataValidation>
    <dataValidation type="list" allowBlank="1" showInputMessage="1" showErrorMessage="1" sqref="G32:H32" xr:uid="{00000000-0002-0000-0000-000001000000}">
      <formula1>Fremkomstmidler</formula1>
    </dataValidation>
    <dataValidation type="whole" allowBlank="1" showInputMessage="1" showErrorMessage="1" error="Antall kan ikke være større enn 1." sqref="G38:G39" xr:uid="{00000000-0002-0000-0000-000002000000}">
      <formula1>0</formula1>
      <formula2>1</formula2>
    </dataValidation>
    <dataValidation type="textLength" allowBlank="1" showInputMessage="1" showErrorMessage="1" error="Fødselsnummeret skal bestå av 11 siffer" sqref="N4:O4" xr:uid="{00000000-0002-0000-0000-000003000000}">
      <formula1>11</formula1>
      <formula2>11</formula2>
    </dataValidation>
    <dataValidation type="whole" allowBlank="1" showInputMessage="1" showErrorMessage="1" error="Ansattnummeret skal være et tall på inntil 8 siffer." sqref="R4:S4" xr:uid="{00000000-0002-0000-0000-000004000000}">
      <formula1>1</formula1>
      <formula2>99999999</formula2>
    </dataValidation>
    <dataValidation type="list" allowBlank="1" showInputMessage="1" showErrorMessage="1" sqref="G13:H13" xr:uid="{00000000-0002-0000-0000-000005000000}">
      <formula1>Innland_kost</formula1>
    </dataValidation>
    <dataValidation type="list" allowBlank="1" showInputMessage="1" showErrorMessage="1" sqref="O54" xr:uid="{00000000-0002-0000-0000-000006000000}">
      <formula1>nettoføringsordning</formula1>
    </dataValidation>
  </dataValidations>
  <printOptions horizontalCentered="1" verticalCentered="1"/>
  <pageMargins left="0.19685039370078741" right="0.19685039370078741" top="0.39370078740157483" bottom="0.39370078740157483" header="0" footer="0"/>
  <pageSetup paperSize="9" scale="57" orientation="portrait" horizontalDpi="429496729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autoPageBreaks="0" fitToPage="1"/>
  </sheetPr>
  <dimension ref="A1:U70"/>
  <sheetViews>
    <sheetView showGridLines="0" showRowColHeaders="0" showZeros="0" showOutlineSymbols="0" zoomScale="75" workbookViewId="0">
      <selection activeCell="B4" sqref="B4"/>
    </sheetView>
  </sheetViews>
  <sheetFormatPr baseColWidth="10" defaultRowHeight="13"/>
  <cols>
    <col min="1" max="1" width="6.1640625" customWidth="1"/>
    <col min="2" max="2" width="12.6640625" customWidth="1"/>
    <col min="3" max="3" width="8.6640625" customWidth="1"/>
    <col min="4" max="4" width="9" customWidth="1"/>
    <col min="5" max="5" width="10.6640625" customWidth="1"/>
    <col min="6" max="6" width="19.33203125" customWidth="1"/>
    <col min="7" max="7" width="8.6640625" customWidth="1"/>
    <col min="8" max="8" width="11" customWidth="1"/>
    <col min="9" max="9" width="9.5" customWidth="1"/>
    <col min="10" max="10" width="10.1640625" bestFit="1" customWidth="1"/>
    <col min="11" max="11" width="9.6640625" customWidth="1"/>
    <col min="12" max="12" width="14" customWidth="1"/>
    <col min="13" max="13" width="8.5" customWidth="1"/>
    <col min="14" max="14" width="15.5" customWidth="1"/>
    <col min="15" max="15" width="3.5" customWidth="1"/>
  </cols>
  <sheetData>
    <row r="1" spans="1:21" s="14" customFormat="1" ht="10.5" customHeight="1">
      <c r="A1" s="131"/>
      <c r="B1" s="131"/>
      <c r="C1" s="131"/>
      <c r="D1" s="131"/>
      <c r="E1" s="131"/>
      <c r="F1" s="131"/>
      <c r="G1" s="131"/>
      <c r="H1" s="131"/>
      <c r="I1" s="131"/>
      <c r="J1" s="131"/>
      <c r="K1" s="131"/>
      <c r="L1" s="131"/>
      <c r="M1" s="131"/>
      <c r="N1" s="131"/>
      <c r="O1" s="131"/>
      <c r="P1" s="126"/>
    </row>
    <row r="2" spans="1:21" s="14" customFormat="1" ht="20">
      <c r="A2" s="131"/>
      <c r="B2" s="222" t="s">
        <v>26</v>
      </c>
      <c r="C2" s="132"/>
      <c r="D2" s="132"/>
      <c r="E2" s="132"/>
      <c r="F2" s="132"/>
      <c r="G2" s="132"/>
      <c r="H2" s="133"/>
      <c r="I2" s="133"/>
      <c r="J2" s="134"/>
      <c r="K2" s="412" t="s">
        <v>27</v>
      </c>
      <c r="L2" s="413"/>
      <c r="M2" s="413"/>
      <c r="N2" s="414"/>
      <c r="O2" s="131"/>
      <c r="P2" s="126"/>
    </row>
    <row r="3" spans="1:21" s="14" customFormat="1" ht="17">
      <c r="A3" s="131"/>
      <c r="B3" s="135"/>
      <c r="C3" s="136" t="s">
        <v>70</v>
      </c>
      <c r="D3" s="137"/>
      <c r="E3" s="138"/>
      <c r="F3" s="136" t="s">
        <v>28</v>
      </c>
      <c r="G3" s="139"/>
      <c r="H3" s="140"/>
      <c r="I3" s="141" t="s">
        <v>29</v>
      </c>
      <c r="J3" s="142"/>
      <c r="K3" s="415" t="s">
        <v>30</v>
      </c>
      <c r="L3" s="416"/>
      <c r="M3" s="417"/>
      <c r="N3" s="143"/>
      <c r="O3" s="131"/>
      <c r="P3" s="126"/>
    </row>
    <row r="4" spans="1:21" s="14" customFormat="1" ht="69.75" customHeight="1">
      <c r="A4" s="131"/>
      <c r="B4" s="144" t="s">
        <v>3</v>
      </c>
      <c r="C4" s="144" t="s">
        <v>81</v>
      </c>
      <c r="D4" s="145" t="s">
        <v>31</v>
      </c>
      <c r="E4" s="146"/>
      <c r="F4" s="147" t="s">
        <v>32</v>
      </c>
      <c r="G4" s="148" t="s">
        <v>81</v>
      </c>
      <c r="H4" s="149" t="s">
        <v>33</v>
      </c>
      <c r="I4" s="150" t="s">
        <v>75</v>
      </c>
      <c r="J4" s="149" t="s">
        <v>115</v>
      </c>
      <c r="K4" s="151" t="s">
        <v>34</v>
      </c>
      <c r="L4" s="150" t="s">
        <v>35</v>
      </c>
      <c r="M4" s="152" t="s">
        <v>6</v>
      </c>
      <c r="N4" s="153" t="s">
        <v>36</v>
      </c>
      <c r="O4" s="131"/>
      <c r="P4" s="126"/>
    </row>
    <row r="5" spans="1:21" s="14" customFormat="1" ht="24" customHeight="1">
      <c r="A5" s="131"/>
      <c r="B5" s="154"/>
      <c r="C5" s="154"/>
      <c r="D5" s="397"/>
      <c r="E5" s="398"/>
      <c r="F5" s="155"/>
      <c r="G5" s="154"/>
      <c r="H5" s="154"/>
      <c r="I5" s="154"/>
      <c r="J5" s="156"/>
      <c r="K5" s="157"/>
      <c r="L5" s="158"/>
      <c r="M5" s="157"/>
      <c r="N5" s="97">
        <f>IF(AND(L5&lt;&gt;0,M5&lt;&gt;0),L5*M5,L5)</f>
        <v>0</v>
      </c>
      <c r="O5" s="131"/>
      <c r="P5" s="126"/>
    </row>
    <row r="6" spans="1:21" s="14" customFormat="1" ht="24" customHeight="1">
      <c r="A6" s="131"/>
      <c r="B6" s="154"/>
      <c r="C6" s="154"/>
      <c r="D6" s="397"/>
      <c r="E6" s="398"/>
      <c r="F6" s="155"/>
      <c r="G6" s="154"/>
      <c r="H6" s="154"/>
      <c r="I6" s="154"/>
      <c r="J6" s="156"/>
      <c r="K6" s="157"/>
      <c r="L6" s="158"/>
      <c r="M6" s="157"/>
      <c r="N6" s="97">
        <f t="shared" ref="N6:N15" si="0">IF(AND(L6&lt;&gt;0,M6&lt;&gt;0),L6*M6,L6)</f>
        <v>0</v>
      </c>
      <c r="O6" s="131"/>
      <c r="P6" s="126"/>
    </row>
    <row r="7" spans="1:21" s="14" customFormat="1" ht="24" customHeight="1">
      <c r="A7" s="131"/>
      <c r="B7" s="154"/>
      <c r="C7" s="154"/>
      <c r="D7" s="397"/>
      <c r="E7" s="398"/>
      <c r="F7" s="155"/>
      <c r="G7" s="155"/>
      <c r="H7" s="154"/>
      <c r="I7" s="154"/>
      <c r="J7" s="156"/>
      <c r="K7" s="157"/>
      <c r="L7" s="158"/>
      <c r="M7" s="157"/>
      <c r="N7" s="97">
        <f t="shared" si="0"/>
        <v>0</v>
      </c>
      <c r="O7" s="131"/>
      <c r="P7" s="126"/>
    </row>
    <row r="8" spans="1:21" s="14" customFormat="1" ht="24" customHeight="1">
      <c r="A8" s="131"/>
      <c r="B8" s="154"/>
      <c r="C8" s="154"/>
      <c r="D8" s="397"/>
      <c r="E8" s="398"/>
      <c r="F8" s="155"/>
      <c r="G8" s="154"/>
      <c r="H8" s="154"/>
      <c r="I8" s="154"/>
      <c r="J8" s="156"/>
      <c r="K8" s="157"/>
      <c r="L8" s="158"/>
      <c r="M8" s="157"/>
      <c r="N8" s="97">
        <f t="shared" si="0"/>
        <v>0</v>
      </c>
      <c r="O8" s="131"/>
      <c r="P8" s="126"/>
    </row>
    <row r="9" spans="1:21" s="14" customFormat="1" ht="24" customHeight="1">
      <c r="A9" s="131"/>
      <c r="B9" s="154"/>
      <c r="C9" s="154"/>
      <c r="D9" s="397"/>
      <c r="E9" s="398"/>
      <c r="F9" s="155"/>
      <c r="G9" s="155"/>
      <c r="H9" s="154"/>
      <c r="I9" s="154"/>
      <c r="J9" s="156"/>
      <c r="K9" s="157"/>
      <c r="L9" s="158"/>
      <c r="M9" s="157"/>
      <c r="N9" s="97">
        <f t="shared" si="0"/>
        <v>0</v>
      </c>
      <c r="O9" s="131"/>
      <c r="P9" s="126"/>
    </row>
    <row r="10" spans="1:21" s="14" customFormat="1" ht="24" customHeight="1">
      <c r="A10" s="131"/>
      <c r="B10" s="154"/>
      <c r="C10" s="154"/>
      <c r="D10" s="397"/>
      <c r="E10" s="398"/>
      <c r="F10" s="155"/>
      <c r="G10" s="154"/>
      <c r="H10" s="154"/>
      <c r="I10" s="154"/>
      <c r="J10" s="156"/>
      <c r="K10" s="157"/>
      <c r="L10" s="158"/>
      <c r="M10" s="157"/>
      <c r="N10" s="97">
        <f t="shared" si="0"/>
        <v>0</v>
      </c>
      <c r="O10" s="131"/>
      <c r="P10" s="126"/>
    </row>
    <row r="11" spans="1:21" s="14" customFormat="1" ht="24" customHeight="1">
      <c r="A11" s="131"/>
      <c r="B11" s="154"/>
      <c r="C11" s="154"/>
      <c r="D11" s="397"/>
      <c r="E11" s="398"/>
      <c r="F11" s="155"/>
      <c r="G11" s="154"/>
      <c r="H11" s="154"/>
      <c r="I11" s="154"/>
      <c r="J11" s="156"/>
      <c r="K11" s="157"/>
      <c r="L11" s="158"/>
      <c r="M11" s="157"/>
      <c r="N11" s="97">
        <f t="shared" si="0"/>
        <v>0</v>
      </c>
      <c r="O11" s="131"/>
      <c r="P11" s="126"/>
    </row>
    <row r="12" spans="1:21" s="14" customFormat="1" ht="24" customHeight="1">
      <c r="A12" s="131"/>
      <c r="B12" s="154"/>
      <c r="C12" s="154"/>
      <c r="D12" s="397"/>
      <c r="E12" s="398"/>
      <c r="F12" s="155"/>
      <c r="G12" s="154"/>
      <c r="H12" s="154"/>
      <c r="I12" s="154"/>
      <c r="J12" s="156"/>
      <c r="K12" s="157"/>
      <c r="L12" s="158"/>
      <c r="M12" s="157"/>
      <c r="N12" s="97">
        <f t="shared" si="0"/>
        <v>0</v>
      </c>
      <c r="O12" s="131"/>
      <c r="P12" s="126"/>
    </row>
    <row r="13" spans="1:21" s="14" customFormat="1" ht="24" customHeight="1">
      <c r="A13" s="131"/>
      <c r="B13" s="154"/>
      <c r="C13" s="154"/>
      <c r="D13" s="397"/>
      <c r="E13" s="398"/>
      <c r="F13" s="155"/>
      <c r="G13" s="154"/>
      <c r="H13" s="154"/>
      <c r="I13" s="154"/>
      <c r="J13" s="156"/>
      <c r="K13" s="157"/>
      <c r="L13" s="158"/>
      <c r="M13" s="157"/>
      <c r="N13" s="97">
        <f t="shared" si="0"/>
        <v>0</v>
      </c>
      <c r="O13" s="131"/>
      <c r="P13" s="126"/>
    </row>
    <row r="14" spans="1:21" s="14" customFormat="1" ht="24" customHeight="1">
      <c r="A14" s="131"/>
      <c r="B14" s="154"/>
      <c r="C14" s="154"/>
      <c r="D14" s="397"/>
      <c r="E14" s="398"/>
      <c r="F14" s="155"/>
      <c r="G14" s="154"/>
      <c r="H14" s="154"/>
      <c r="I14" s="154"/>
      <c r="J14" s="156"/>
      <c r="K14" s="157"/>
      <c r="L14" s="158"/>
      <c r="M14" s="157"/>
      <c r="N14" s="97">
        <f t="shared" si="0"/>
        <v>0</v>
      </c>
      <c r="O14" s="131"/>
      <c r="P14" s="126"/>
    </row>
    <row r="15" spans="1:21" s="14" customFormat="1" ht="24" customHeight="1">
      <c r="A15" s="131"/>
      <c r="B15" s="223"/>
      <c r="C15" s="223"/>
      <c r="D15" s="399"/>
      <c r="E15" s="400"/>
      <c r="F15" s="224"/>
      <c r="G15" s="154"/>
      <c r="H15" s="154"/>
      <c r="I15" s="154"/>
      <c r="J15" s="156"/>
      <c r="K15" s="157"/>
      <c r="L15" s="158"/>
      <c r="M15" s="157"/>
      <c r="N15" s="97">
        <f t="shared" si="0"/>
        <v>0</v>
      </c>
      <c r="O15" s="131"/>
      <c r="P15" s="126"/>
    </row>
    <row r="16" spans="1:21" s="14" customFormat="1" ht="24" customHeight="1">
      <c r="A16" s="131"/>
      <c r="B16" s="403"/>
      <c r="C16" s="226"/>
      <c r="D16" s="424"/>
      <c r="E16" s="424"/>
      <c r="F16" s="227"/>
      <c r="G16" s="326" t="s">
        <v>164</v>
      </c>
      <c r="H16" s="326"/>
      <c r="I16" s="327"/>
      <c r="J16" s="160">
        <f>I54</f>
        <v>0</v>
      </c>
      <c r="K16" s="161"/>
      <c r="L16" s="161"/>
      <c r="M16" s="162" t="s">
        <v>74</v>
      </c>
      <c r="N16" s="163">
        <f>IF(SUM(N5:N15)&lt;&gt;0,SUM(N5:N15),0)</f>
        <v>0</v>
      </c>
      <c r="O16" s="131"/>
      <c r="P16" s="126"/>
      <c r="U16" s="25"/>
    </row>
    <row r="17" spans="1:21" s="14" customFormat="1" ht="24" customHeight="1">
      <c r="A17" s="131"/>
      <c r="B17" s="320"/>
      <c r="C17" s="225"/>
      <c r="D17" s="421"/>
      <c r="E17" s="421"/>
      <c r="F17" s="422"/>
      <c r="G17" s="418" t="s">
        <v>165</v>
      </c>
      <c r="H17" s="418"/>
      <c r="I17" s="423"/>
      <c r="J17" s="160">
        <f>I55</f>
        <v>0</v>
      </c>
      <c r="K17" s="161"/>
      <c r="L17" s="161"/>
      <c r="M17" s="161"/>
      <c r="N17" s="161"/>
      <c r="O17" s="131"/>
      <c r="P17" s="126"/>
      <c r="U17" s="28"/>
    </row>
    <row r="18" spans="1:21" s="14" customFormat="1" ht="24" customHeight="1">
      <c r="A18" s="131"/>
      <c r="B18" s="161"/>
      <c r="C18" s="161" t="s">
        <v>2</v>
      </c>
      <c r="D18" s="161"/>
      <c r="E18" s="161"/>
      <c r="F18" s="161"/>
      <c r="G18" s="418" t="s">
        <v>127</v>
      </c>
      <c r="H18" s="418"/>
      <c r="I18" s="423"/>
      <c r="J18" s="160">
        <f>I56</f>
        <v>0</v>
      </c>
      <c r="K18" s="161"/>
      <c r="L18" s="161"/>
      <c r="M18" s="161"/>
      <c r="N18" s="161"/>
      <c r="O18" s="131"/>
      <c r="P18" s="126"/>
    </row>
    <row r="19" spans="1:21" s="14" customFormat="1" ht="24" customHeight="1">
      <c r="A19" s="131"/>
      <c r="B19" s="161"/>
      <c r="C19" s="161"/>
      <c r="D19" s="161"/>
      <c r="E19" s="161"/>
      <c r="F19" s="161"/>
      <c r="G19" s="418" t="s">
        <v>128</v>
      </c>
      <c r="H19" s="419"/>
      <c r="I19" s="420"/>
      <c r="J19" s="160">
        <f>I57</f>
        <v>0</v>
      </c>
      <c r="K19" s="161"/>
      <c r="L19" s="161"/>
      <c r="M19" s="161"/>
      <c r="N19" s="161"/>
      <c r="O19" s="131"/>
      <c r="P19" s="126"/>
    </row>
    <row r="20" spans="1:21" s="14" customFormat="1" ht="17">
      <c r="A20" s="131"/>
      <c r="B20" s="161"/>
      <c r="C20" s="161"/>
      <c r="D20" s="161"/>
      <c r="E20" s="161"/>
      <c r="F20" s="161"/>
      <c r="G20" s="161"/>
      <c r="H20" s="161"/>
      <c r="I20" s="161"/>
      <c r="J20" s="161"/>
      <c r="K20" s="161"/>
      <c r="L20" s="161"/>
      <c r="M20" s="161"/>
      <c r="N20" s="161"/>
      <c r="O20" s="131"/>
      <c r="P20" s="126"/>
    </row>
    <row r="21" spans="1:21" s="14" customFormat="1" ht="20">
      <c r="A21" s="131"/>
      <c r="B21" s="401" t="s">
        <v>73</v>
      </c>
      <c r="C21" s="402"/>
      <c r="D21" s="402"/>
      <c r="E21" s="402"/>
      <c r="F21" s="402"/>
      <c r="G21" s="402"/>
      <c r="H21" s="402"/>
      <c r="I21" s="402"/>
      <c r="J21" s="402"/>
      <c r="K21" s="391" t="s">
        <v>38</v>
      </c>
      <c r="L21" s="392"/>
      <c r="M21" s="393"/>
      <c r="N21" s="164"/>
      <c r="O21" s="131"/>
      <c r="P21" s="126"/>
    </row>
    <row r="22" spans="1:21" s="14" customFormat="1" ht="30" customHeight="1">
      <c r="A22" s="131"/>
      <c r="B22" s="165" t="s">
        <v>3</v>
      </c>
      <c r="C22" s="404" t="s">
        <v>123</v>
      </c>
      <c r="D22" s="405"/>
      <c r="E22" s="405"/>
      <c r="F22" s="405"/>
      <c r="G22" s="405"/>
      <c r="H22" s="405"/>
      <c r="I22" s="406"/>
      <c r="J22" s="166" t="s">
        <v>122</v>
      </c>
      <c r="K22" s="167" t="s">
        <v>34</v>
      </c>
      <c r="L22" s="168" t="s">
        <v>35</v>
      </c>
      <c r="M22" s="169" t="s">
        <v>39</v>
      </c>
      <c r="N22" s="170" t="s">
        <v>11</v>
      </c>
      <c r="O22" s="131"/>
      <c r="P22" s="126"/>
    </row>
    <row r="23" spans="1:21" s="14" customFormat="1" ht="24" customHeight="1">
      <c r="A23" s="131"/>
      <c r="B23" s="157"/>
      <c r="C23" s="394"/>
      <c r="D23" s="395"/>
      <c r="E23" s="395"/>
      <c r="F23" s="395"/>
      <c r="G23" s="395"/>
      <c r="H23" s="395"/>
      <c r="I23" s="396"/>
      <c r="J23" s="171"/>
      <c r="K23" s="157"/>
      <c r="L23" s="172"/>
      <c r="M23" s="157"/>
      <c r="N23" s="97">
        <f>IF(AND(L23&lt;&gt;0,M23&lt;&gt;0),L23*M23,L23)</f>
        <v>0</v>
      </c>
      <c r="O23" s="131"/>
      <c r="P23" s="126"/>
    </row>
    <row r="24" spans="1:21" s="14" customFormat="1" ht="24" customHeight="1">
      <c r="A24" s="131"/>
      <c r="B24" s="157"/>
      <c r="C24" s="394"/>
      <c r="D24" s="395"/>
      <c r="E24" s="395"/>
      <c r="F24" s="395"/>
      <c r="G24" s="395"/>
      <c r="H24" s="395"/>
      <c r="I24" s="396"/>
      <c r="J24" s="171"/>
      <c r="K24" s="157"/>
      <c r="L24" s="172"/>
      <c r="M24" s="157"/>
      <c r="N24" s="97">
        <f t="shared" ref="N24:N33" si="1">IF(AND(L24&lt;&gt;0,M24&lt;&gt;0),L24*M24,L24)</f>
        <v>0</v>
      </c>
      <c r="O24" s="131"/>
      <c r="P24" s="126"/>
    </row>
    <row r="25" spans="1:21" s="14" customFormat="1" ht="24" customHeight="1">
      <c r="A25" s="131"/>
      <c r="B25" s="157"/>
      <c r="C25" s="394"/>
      <c r="D25" s="395"/>
      <c r="E25" s="395"/>
      <c r="F25" s="395"/>
      <c r="G25" s="395"/>
      <c r="H25" s="395"/>
      <c r="I25" s="396"/>
      <c r="J25" s="171"/>
      <c r="K25" s="157"/>
      <c r="L25" s="172"/>
      <c r="M25" s="157"/>
      <c r="N25" s="97">
        <f t="shared" si="1"/>
        <v>0</v>
      </c>
      <c r="O25" s="131"/>
      <c r="P25" s="126"/>
    </row>
    <row r="26" spans="1:21" s="14" customFormat="1" ht="24" customHeight="1">
      <c r="A26" s="131"/>
      <c r="B26" s="157"/>
      <c r="C26" s="394"/>
      <c r="D26" s="395"/>
      <c r="E26" s="395"/>
      <c r="F26" s="395"/>
      <c r="G26" s="395"/>
      <c r="H26" s="395"/>
      <c r="I26" s="396"/>
      <c r="J26" s="171"/>
      <c r="K26" s="157"/>
      <c r="L26" s="172"/>
      <c r="M26" s="157"/>
      <c r="N26" s="97">
        <f t="shared" si="1"/>
        <v>0</v>
      </c>
      <c r="O26" s="131"/>
      <c r="P26" s="126"/>
    </row>
    <row r="27" spans="1:21" s="14" customFormat="1" ht="24" customHeight="1">
      <c r="A27" s="131"/>
      <c r="B27" s="157"/>
      <c r="C27" s="394"/>
      <c r="D27" s="395"/>
      <c r="E27" s="395"/>
      <c r="F27" s="395"/>
      <c r="G27" s="395"/>
      <c r="H27" s="395"/>
      <c r="I27" s="396"/>
      <c r="J27" s="171"/>
      <c r="K27" s="157"/>
      <c r="L27" s="172"/>
      <c r="M27" s="157"/>
      <c r="N27" s="97">
        <f t="shared" si="1"/>
        <v>0</v>
      </c>
      <c r="O27" s="131"/>
      <c r="P27" s="126"/>
    </row>
    <row r="28" spans="1:21" s="14" customFormat="1" ht="24" customHeight="1">
      <c r="A28" s="131"/>
      <c r="B28" s="157"/>
      <c r="C28" s="394"/>
      <c r="D28" s="395"/>
      <c r="E28" s="395"/>
      <c r="F28" s="395"/>
      <c r="G28" s="395"/>
      <c r="H28" s="395"/>
      <c r="I28" s="396"/>
      <c r="J28" s="171"/>
      <c r="K28" s="157"/>
      <c r="L28" s="172"/>
      <c r="M28" s="157"/>
      <c r="N28" s="97">
        <f t="shared" si="1"/>
        <v>0</v>
      </c>
      <c r="O28" s="131"/>
      <c r="P28" s="126"/>
    </row>
    <row r="29" spans="1:21" s="14" customFormat="1" ht="24" customHeight="1">
      <c r="A29" s="131"/>
      <c r="B29" s="157"/>
      <c r="C29" s="394"/>
      <c r="D29" s="395"/>
      <c r="E29" s="395"/>
      <c r="F29" s="395"/>
      <c r="G29" s="395"/>
      <c r="H29" s="395"/>
      <c r="I29" s="396"/>
      <c r="J29" s="171"/>
      <c r="K29" s="157"/>
      <c r="L29" s="172"/>
      <c r="M29" s="157"/>
      <c r="N29" s="97">
        <f t="shared" si="1"/>
        <v>0</v>
      </c>
      <c r="O29" s="131"/>
      <c r="P29" s="126"/>
    </row>
    <row r="30" spans="1:21" s="14" customFormat="1" ht="24" customHeight="1">
      <c r="A30" s="131"/>
      <c r="B30" s="157"/>
      <c r="C30" s="394"/>
      <c r="D30" s="395"/>
      <c r="E30" s="395"/>
      <c r="F30" s="395"/>
      <c r="G30" s="395"/>
      <c r="H30" s="395"/>
      <c r="I30" s="396"/>
      <c r="J30" s="171"/>
      <c r="K30" s="157"/>
      <c r="L30" s="172"/>
      <c r="M30" s="157"/>
      <c r="N30" s="97">
        <f t="shared" si="1"/>
        <v>0</v>
      </c>
      <c r="O30" s="131"/>
      <c r="P30" s="126"/>
    </row>
    <row r="31" spans="1:21" s="14" customFormat="1" ht="24" customHeight="1">
      <c r="A31" s="131"/>
      <c r="B31" s="157"/>
      <c r="C31" s="394"/>
      <c r="D31" s="395"/>
      <c r="E31" s="395"/>
      <c r="F31" s="395"/>
      <c r="G31" s="395"/>
      <c r="H31" s="395"/>
      <c r="I31" s="396"/>
      <c r="J31" s="171"/>
      <c r="K31" s="157"/>
      <c r="L31" s="172"/>
      <c r="M31" s="157"/>
      <c r="N31" s="97">
        <f t="shared" si="1"/>
        <v>0</v>
      </c>
      <c r="O31" s="131"/>
      <c r="P31" s="126"/>
    </row>
    <row r="32" spans="1:21" s="14" customFormat="1" ht="24" customHeight="1">
      <c r="A32" s="131"/>
      <c r="B32" s="157"/>
      <c r="C32" s="394"/>
      <c r="D32" s="395"/>
      <c r="E32" s="395"/>
      <c r="F32" s="395"/>
      <c r="G32" s="395"/>
      <c r="H32" s="395"/>
      <c r="I32" s="396"/>
      <c r="J32" s="171"/>
      <c r="K32" s="157"/>
      <c r="L32" s="172"/>
      <c r="M32" s="157"/>
      <c r="N32" s="97">
        <f t="shared" si="1"/>
        <v>0</v>
      </c>
      <c r="O32" s="131"/>
      <c r="P32" s="126"/>
    </row>
    <row r="33" spans="1:18" s="14" customFormat="1" ht="24" customHeight="1">
      <c r="A33" s="131"/>
      <c r="B33" s="157"/>
      <c r="C33" s="394"/>
      <c r="D33" s="395"/>
      <c r="E33" s="395"/>
      <c r="F33" s="395"/>
      <c r="G33" s="395"/>
      <c r="H33" s="395"/>
      <c r="I33" s="396"/>
      <c r="J33" s="171"/>
      <c r="K33" s="157"/>
      <c r="L33" s="172"/>
      <c r="M33" s="157"/>
      <c r="N33" s="97">
        <f t="shared" si="1"/>
        <v>0</v>
      </c>
      <c r="O33" s="131"/>
      <c r="P33" s="126"/>
    </row>
    <row r="34" spans="1:18" s="14" customFormat="1" ht="24" customHeight="1">
      <c r="A34" s="131"/>
      <c r="B34" s="131" t="s">
        <v>2</v>
      </c>
      <c r="C34" s="131" t="s">
        <v>2</v>
      </c>
      <c r="D34" s="131"/>
      <c r="E34" s="173"/>
      <c r="F34" s="173"/>
      <c r="G34" s="173"/>
      <c r="H34" s="173"/>
      <c r="I34" s="173"/>
      <c r="J34" s="173"/>
      <c r="K34" s="173"/>
      <c r="L34" s="173"/>
      <c r="M34" s="162" t="s">
        <v>74</v>
      </c>
      <c r="N34" s="174">
        <f>IF(SUM(N23:N33)&lt;&gt;0,SUM(N23:N33),0)</f>
        <v>0</v>
      </c>
      <c r="O34" s="131"/>
      <c r="P34" s="126"/>
    </row>
    <row r="35" spans="1:18" s="14" customFormat="1" ht="9.75" customHeight="1">
      <c r="A35" s="131"/>
      <c r="B35" s="131"/>
      <c r="C35" s="131"/>
      <c r="D35" s="131"/>
      <c r="E35" s="173"/>
      <c r="F35" s="173"/>
      <c r="G35" s="173"/>
      <c r="H35" s="173"/>
      <c r="I35" s="173"/>
      <c r="J35" s="173"/>
      <c r="K35" s="173"/>
      <c r="L35" s="173"/>
      <c r="M35" s="162"/>
      <c r="N35" s="175"/>
      <c r="O35" s="131"/>
      <c r="P35" s="126"/>
    </row>
    <row r="36" spans="1:18" s="14" customFormat="1" ht="24" customHeight="1">
      <c r="A36" s="131"/>
      <c r="B36" s="131"/>
      <c r="C36" s="131"/>
      <c r="D36" s="131"/>
      <c r="E36" s="176" t="s">
        <v>91</v>
      </c>
      <c r="F36" s="131"/>
      <c r="G36" s="131"/>
      <c r="H36" s="131"/>
      <c r="I36" s="131"/>
      <c r="J36" s="131"/>
      <c r="K36" s="131"/>
      <c r="L36" s="131"/>
      <c r="M36" s="131" t="s">
        <v>37</v>
      </c>
      <c r="N36" s="97">
        <f>IF(OR(N16&lt;&gt;0,N34&lt;&gt;0),N16+N34,0)</f>
        <v>0</v>
      </c>
      <c r="O36" s="131"/>
      <c r="P36" s="126"/>
    </row>
    <row r="37" spans="1:18" s="14" customFormat="1" ht="10.5" customHeight="1">
      <c r="A37" s="131"/>
      <c r="B37" s="131"/>
      <c r="C37" s="131"/>
      <c r="D37" s="131"/>
      <c r="E37" s="176"/>
      <c r="F37" s="131"/>
      <c r="G37" s="131"/>
      <c r="H37" s="131"/>
      <c r="I37" s="131"/>
      <c r="J37" s="131"/>
      <c r="K37" s="131"/>
      <c r="L37" s="131"/>
      <c r="M37" s="131"/>
      <c r="N37" s="131"/>
      <c r="O37" s="131"/>
      <c r="P37" s="126"/>
    </row>
    <row r="38" spans="1:18" s="14" customFormat="1" ht="24" customHeight="1">
      <c r="A38" s="131"/>
      <c r="B38" s="131"/>
      <c r="C38" s="131"/>
      <c r="D38" s="131"/>
      <c r="E38" s="131"/>
      <c r="F38" s="131"/>
      <c r="G38" s="131"/>
      <c r="H38" s="131"/>
      <c r="I38" s="131"/>
      <c r="J38" s="131"/>
      <c r="K38" s="131"/>
      <c r="L38" s="131"/>
      <c r="M38" s="131"/>
      <c r="N38" s="131"/>
      <c r="O38" s="177"/>
      <c r="P38" s="126"/>
    </row>
    <row r="39" spans="1:18" s="14" customFormat="1" ht="30" customHeight="1">
      <c r="A39" s="131"/>
      <c r="B39" s="410" t="s">
        <v>345</v>
      </c>
      <c r="C39" s="410"/>
      <c r="D39" s="410"/>
      <c r="E39" s="410"/>
      <c r="F39" s="410"/>
      <c r="G39" s="410"/>
      <c r="H39" s="410"/>
      <c r="I39" s="410"/>
      <c r="J39" s="410"/>
      <c r="K39" s="410"/>
      <c r="L39" s="159"/>
      <c r="M39" s="159"/>
      <c r="N39" s="159"/>
      <c r="O39" s="177"/>
      <c r="P39" s="126"/>
    </row>
    <row r="40" spans="1:18" s="14" customFormat="1" ht="24" customHeight="1">
      <c r="A40" s="131"/>
      <c r="B40" s="228"/>
      <c r="C40" s="229"/>
      <c r="D40" s="229"/>
      <c r="E40" s="229"/>
      <c r="F40" s="229"/>
      <c r="G40" s="229"/>
      <c r="H40" s="229"/>
      <c r="I40" s="229"/>
      <c r="J40" s="229"/>
      <c r="K40" s="230"/>
      <c r="L40" s="131"/>
      <c r="M40" s="131"/>
      <c r="N40" s="177"/>
      <c r="O40" s="177"/>
      <c r="P40" s="126"/>
    </row>
    <row r="41" spans="1:18" s="14" customFormat="1" ht="15" customHeight="1">
      <c r="A41" s="131"/>
      <c r="B41" s="411"/>
      <c r="C41" s="411"/>
      <c r="D41" s="411"/>
      <c r="E41" s="411"/>
      <c r="F41" s="411"/>
      <c r="G41" s="411"/>
      <c r="H41" s="411"/>
      <c r="I41" s="411"/>
      <c r="J41" s="411"/>
      <c r="K41" s="411"/>
      <c r="L41" s="131"/>
      <c r="M41" s="131"/>
      <c r="N41" s="177"/>
      <c r="O41" s="131"/>
      <c r="P41" s="126"/>
    </row>
    <row r="42" spans="1:18" s="14" customFormat="1" ht="24" customHeight="1">
      <c r="A42" s="131"/>
      <c r="B42" s="177"/>
      <c r="C42" s="177"/>
      <c r="D42" s="177"/>
      <c r="E42" s="177"/>
      <c r="F42" s="177"/>
      <c r="G42" s="177"/>
      <c r="H42" s="177"/>
      <c r="I42" s="177"/>
      <c r="J42" s="177"/>
      <c r="K42" s="177"/>
      <c r="L42" s="177"/>
      <c r="M42" s="177"/>
      <c r="N42" s="177"/>
      <c r="O42" s="131"/>
      <c r="P42" s="126"/>
    </row>
    <row r="43" spans="1:18" s="14" customFormat="1" ht="29.25" customHeight="1">
      <c r="A43" s="131"/>
      <c r="B43" s="409" t="s">
        <v>346</v>
      </c>
      <c r="C43" s="402"/>
      <c r="D43" s="402"/>
      <c r="E43" s="402"/>
      <c r="F43" s="402"/>
      <c r="G43" s="402"/>
      <c r="H43" s="402"/>
      <c r="I43" s="402"/>
      <c r="J43" s="402"/>
      <c r="K43" s="402"/>
      <c r="L43" s="402"/>
      <c r="M43" s="402"/>
      <c r="N43" s="402"/>
      <c r="O43" s="131"/>
      <c r="P43" s="126"/>
      <c r="R43" s="26"/>
    </row>
    <row r="44" spans="1:18" s="14" customFormat="1" ht="23.25" customHeight="1">
      <c r="A44" s="131"/>
      <c r="B44" s="407"/>
      <c r="C44" s="408"/>
      <c r="D44" s="408"/>
      <c r="E44" s="408"/>
      <c r="F44" s="408"/>
      <c r="G44" s="408"/>
      <c r="H44" s="408"/>
      <c r="I44" s="408"/>
      <c r="J44" s="408"/>
      <c r="K44" s="408"/>
      <c r="L44" s="408"/>
      <c r="M44" s="408"/>
      <c r="N44" s="408"/>
      <c r="O44" s="131"/>
      <c r="P44" s="126"/>
    </row>
    <row r="45" spans="1:18" s="14" customFormat="1" ht="24" customHeight="1">
      <c r="A45" s="131"/>
      <c r="B45" s="408"/>
      <c r="C45" s="408"/>
      <c r="D45" s="408"/>
      <c r="E45" s="408"/>
      <c r="F45" s="408"/>
      <c r="G45" s="408"/>
      <c r="H45" s="408"/>
      <c r="I45" s="408"/>
      <c r="J45" s="408"/>
      <c r="K45" s="408"/>
      <c r="L45" s="408"/>
      <c r="M45" s="408"/>
      <c r="N45" s="408"/>
      <c r="O45" s="131"/>
      <c r="P45" s="126"/>
    </row>
    <row r="46" spans="1:18" s="14" customFormat="1" ht="24" customHeight="1">
      <c r="A46" s="131"/>
      <c r="B46" s="408"/>
      <c r="C46" s="408"/>
      <c r="D46" s="408"/>
      <c r="E46" s="408"/>
      <c r="F46" s="408"/>
      <c r="G46" s="408"/>
      <c r="H46" s="408"/>
      <c r="I46" s="408"/>
      <c r="J46" s="408"/>
      <c r="K46" s="408"/>
      <c r="L46" s="408"/>
      <c r="M46" s="408"/>
      <c r="N46" s="408"/>
      <c r="O46" s="131"/>
      <c r="P46" s="126"/>
    </row>
    <row r="47" spans="1:18" s="14" customFormat="1" ht="17">
      <c r="A47" s="131"/>
      <c r="B47" s="408"/>
      <c r="C47" s="408"/>
      <c r="D47" s="408"/>
      <c r="E47" s="408"/>
      <c r="F47" s="408"/>
      <c r="G47" s="408"/>
      <c r="H47" s="408"/>
      <c r="I47" s="408"/>
      <c r="J47" s="408"/>
      <c r="K47" s="408"/>
      <c r="L47" s="408"/>
      <c r="M47" s="408"/>
      <c r="N47" s="408"/>
      <c r="O47" s="131"/>
      <c r="P47" s="126"/>
    </row>
    <row r="48" spans="1:18" s="14" customFormat="1" ht="24" customHeight="1">
      <c r="A48" s="131"/>
      <c r="B48" s="408"/>
      <c r="C48" s="408"/>
      <c r="D48" s="408"/>
      <c r="E48" s="408"/>
      <c r="F48" s="408"/>
      <c r="G48" s="408"/>
      <c r="H48" s="408"/>
      <c r="I48" s="408"/>
      <c r="J48" s="408"/>
      <c r="K48" s="408"/>
      <c r="L48" s="408"/>
      <c r="M48" s="408"/>
      <c r="N48" s="408"/>
      <c r="O48" s="131"/>
      <c r="P48" s="126"/>
    </row>
    <row r="49" spans="1:16" s="14" customFormat="1" ht="30" customHeight="1">
      <c r="A49" s="131"/>
      <c r="B49" s="408"/>
      <c r="C49" s="408"/>
      <c r="D49" s="408"/>
      <c r="E49" s="408"/>
      <c r="F49" s="408"/>
      <c r="G49" s="408"/>
      <c r="H49" s="408"/>
      <c r="I49" s="408"/>
      <c r="J49" s="408"/>
      <c r="K49" s="408"/>
      <c r="L49" s="408"/>
      <c r="M49" s="408"/>
      <c r="N49" s="408"/>
      <c r="O49" s="177"/>
      <c r="P49" s="126"/>
    </row>
    <row r="50" spans="1:16" s="14" customFormat="1" ht="22.5" customHeight="1">
      <c r="A50" s="131"/>
      <c r="B50" s="408"/>
      <c r="C50" s="408"/>
      <c r="D50" s="408"/>
      <c r="E50" s="408"/>
      <c r="F50" s="408"/>
      <c r="G50" s="408"/>
      <c r="H50" s="408"/>
      <c r="I50" s="408"/>
      <c r="J50" s="408"/>
      <c r="K50" s="408"/>
      <c r="L50" s="408"/>
      <c r="M50" s="408"/>
      <c r="N50" s="408"/>
      <c r="O50" s="177"/>
      <c r="P50" s="126"/>
    </row>
    <row r="51" spans="1:16" s="14" customFormat="1" ht="17">
      <c r="A51" s="131"/>
      <c r="B51" s="408"/>
      <c r="C51" s="408"/>
      <c r="D51" s="408"/>
      <c r="E51" s="408"/>
      <c r="F51" s="408"/>
      <c r="G51" s="408"/>
      <c r="H51" s="408"/>
      <c r="I51" s="408"/>
      <c r="J51" s="408"/>
      <c r="K51" s="408"/>
      <c r="L51" s="408"/>
      <c r="M51" s="408"/>
      <c r="N51" s="408"/>
      <c r="O51" s="177"/>
      <c r="P51" s="126"/>
    </row>
    <row r="52" spans="1:16" s="14" customFormat="1" ht="17">
      <c r="A52" s="131"/>
      <c r="B52" s="131"/>
      <c r="C52" s="131"/>
      <c r="D52" s="131"/>
      <c r="E52" s="131"/>
      <c r="F52" s="131"/>
      <c r="G52" s="131"/>
      <c r="H52" s="131"/>
      <c r="I52" s="131"/>
      <c r="J52" s="131"/>
      <c r="K52" s="131"/>
      <c r="L52" s="131"/>
      <c r="M52" s="178"/>
      <c r="N52" s="179">
        <f>A!R57</f>
        <v>0</v>
      </c>
      <c r="O52" s="131"/>
      <c r="P52" s="126"/>
    </row>
    <row r="53" spans="1:16" s="14" customFormat="1" ht="18" customHeight="1">
      <c r="A53" s="131"/>
      <c r="B53" s="127"/>
      <c r="C53" s="126"/>
      <c r="D53" s="127"/>
      <c r="E53" s="126"/>
      <c r="F53" s="126"/>
      <c r="G53" s="126"/>
      <c r="H53" s="127"/>
      <c r="I53" s="127"/>
      <c r="J53" s="127"/>
      <c r="K53" s="126"/>
      <c r="L53" s="126"/>
      <c r="M53" s="126"/>
      <c r="N53" s="126"/>
      <c r="O53" s="131"/>
      <c r="P53" s="126"/>
    </row>
    <row r="54" spans="1:16" s="14" customFormat="1" ht="18" customHeight="1">
      <c r="A54" s="131"/>
      <c r="B54" s="126"/>
      <c r="C54" s="126"/>
      <c r="D54" s="126"/>
      <c r="E54" s="126"/>
      <c r="F54" s="126"/>
      <c r="G54" s="126"/>
      <c r="H54" s="159"/>
      <c r="I54" s="159"/>
      <c r="J54" s="126"/>
      <c r="K54" s="126"/>
      <c r="L54" s="126"/>
      <c r="M54" s="126"/>
      <c r="N54" s="126"/>
      <c r="O54" s="131"/>
      <c r="P54" s="126"/>
    </row>
    <row r="55" spans="1:16" s="14" customFormat="1" ht="18" customHeight="1">
      <c r="A55" s="131"/>
      <c r="B55" s="126"/>
      <c r="C55" s="126"/>
      <c r="D55" s="126"/>
      <c r="E55" s="126"/>
      <c r="F55" s="126"/>
      <c r="G55" s="126"/>
      <c r="H55" s="181"/>
      <c r="I55" s="159"/>
      <c r="J55" s="126"/>
      <c r="K55" s="126"/>
      <c r="L55" s="126"/>
      <c r="M55" s="126"/>
      <c r="N55" s="126"/>
      <c r="O55" s="131"/>
      <c r="P55" s="126"/>
    </row>
    <row r="56" spans="1:16" s="14" customFormat="1" ht="18" customHeight="1">
      <c r="A56" s="131"/>
      <c r="B56" s="126"/>
      <c r="C56" s="126"/>
      <c r="D56" s="126"/>
      <c r="E56" s="126"/>
      <c r="F56" s="126"/>
      <c r="G56" s="126"/>
      <c r="H56" s="159"/>
      <c r="I56" s="159"/>
      <c r="J56" s="126"/>
      <c r="K56" s="126"/>
      <c r="L56" s="126"/>
      <c r="M56" s="126"/>
      <c r="N56" s="126"/>
      <c r="O56" s="131"/>
      <c r="P56" s="126"/>
    </row>
    <row r="57" spans="1:16" s="14" customFormat="1" ht="18" customHeight="1">
      <c r="A57" s="131"/>
      <c r="B57" s="126"/>
      <c r="C57" s="126"/>
      <c r="D57" s="126"/>
      <c r="E57" s="126"/>
      <c r="F57" s="126"/>
      <c r="G57" s="126"/>
      <c r="H57" s="159"/>
      <c r="I57" s="159"/>
      <c r="J57" s="126"/>
      <c r="K57" s="126"/>
      <c r="L57" s="126"/>
      <c r="M57" s="126"/>
      <c r="N57" s="126"/>
      <c r="O57" s="131"/>
      <c r="P57" s="126"/>
    </row>
    <row r="58" spans="1:16" s="14" customFormat="1" ht="18" customHeight="1">
      <c r="A58" s="131"/>
      <c r="B58" s="126"/>
      <c r="C58" s="126"/>
      <c r="D58" s="126"/>
      <c r="E58" s="126"/>
      <c r="F58" s="126"/>
      <c r="G58" s="126"/>
      <c r="H58" s="126"/>
      <c r="I58" s="126"/>
      <c r="J58" s="126"/>
      <c r="K58" s="126"/>
      <c r="L58" s="126"/>
      <c r="M58" s="126"/>
      <c r="N58" s="126"/>
      <c r="O58" s="131"/>
      <c r="P58" s="126"/>
    </row>
    <row r="59" spans="1:16" s="14" customFormat="1" ht="18" customHeight="1">
      <c r="A59" s="131"/>
      <c r="B59" s="126"/>
      <c r="C59" s="126"/>
      <c r="D59" s="126"/>
      <c r="E59" s="126"/>
      <c r="F59" s="126"/>
      <c r="G59" s="126"/>
      <c r="H59" s="126"/>
      <c r="I59" s="126"/>
      <c r="J59" s="126"/>
      <c r="K59" s="126"/>
      <c r="L59" s="126"/>
      <c r="M59" s="126"/>
      <c r="N59" s="126"/>
      <c r="O59" s="131"/>
      <c r="P59" s="126"/>
    </row>
    <row r="60" spans="1:16" s="14" customFormat="1" ht="18" customHeight="1">
      <c r="A60" s="131"/>
      <c r="B60" s="126"/>
      <c r="C60" s="126"/>
      <c r="D60" s="126"/>
      <c r="E60" s="126"/>
      <c r="F60" s="126"/>
      <c r="G60" s="126"/>
      <c r="H60" s="126"/>
      <c r="I60" s="126"/>
      <c r="J60" s="126"/>
      <c r="K60" s="126"/>
      <c r="L60" s="126"/>
      <c r="M60" s="126"/>
      <c r="N60" s="126"/>
      <c r="O60" s="131"/>
      <c r="P60" s="126"/>
    </row>
    <row r="61" spans="1:16" s="14" customFormat="1" ht="17">
      <c r="A61" s="131"/>
      <c r="B61" s="126"/>
      <c r="C61" s="126"/>
      <c r="D61" s="126"/>
      <c r="E61" s="126"/>
      <c r="F61" s="126"/>
      <c r="G61" s="126"/>
      <c r="H61" s="126"/>
      <c r="I61" s="126"/>
      <c r="J61" s="126"/>
      <c r="K61" s="126"/>
      <c r="L61" s="126"/>
      <c r="M61" s="126"/>
      <c r="N61" s="126"/>
      <c r="O61" s="180"/>
      <c r="P61" s="126"/>
    </row>
    <row r="62" spans="1:16" ht="15" hidden="1">
      <c r="A62" s="126"/>
      <c r="O62" s="126"/>
      <c r="P62" s="126"/>
    </row>
    <row r="63" spans="1:16" ht="15" hidden="1">
      <c r="A63" s="126"/>
      <c r="O63" s="126"/>
      <c r="P63" s="126"/>
    </row>
    <row r="64" spans="1:16" ht="15" hidden="1">
      <c r="A64" s="126"/>
      <c r="O64" s="126"/>
      <c r="P64" s="126"/>
    </row>
    <row r="65" spans="1:16" ht="15" hidden="1">
      <c r="A65" s="126"/>
      <c r="O65" s="126"/>
      <c r="P65" s="126"/>
    </row>
    <row r="66" spans="1:16" ht="15" hidden="1">
      <c r="A66" s="126"/>
      <c r="O66" s="126"/>
      <c r="P66" s="126"/>
    </row>
    <row r="67" spans="1:16" ht="15">
      <c r="A67" s="126"/>
      <c r="O67" s="126"/>
      <c r="P67" s="126"/>
    </row>
    <row r="68" spans="1:16" ht="15">
      <c r="A68" s="126"/>
      <c r="O68" s="126"/>
      <c r="P68" s="126"/>
    </row>
    <row r="69" spans="1:16" ht="15">
      <c r="A69" s="126"/>
      <c r="O69" s="126"/>
      <c r="P69" s="126"/>
    </row>
    <row r="70" spans="1:16" ht="15">
      <c r="A70" s="126"/>
      <c r="O70" s="126"/>
      <c r="P70" s="126"/>
    </row>
  </sheetData>
  <mergeCells count="38">
    <mergeCell ref="K2:N2"/>
    <mergeCell ref="K3:M3"/>
    <mergeCell ref="G19:I19"/>
    <mergeCell ref="D17:F17"/>
    <mergeCell ref="D8:E8"/>
    <mergeCell ref="D9:E9"/>
    <mergeCell ref="D11:E11"/>
    <mergeCell ref="G18:I18"/>
    <mergeCell ref="D16:E16"/>
    <mergeCell ref="G17:I17"/>
    <mergeCell ref="D10:E10"/>
    <mergeCell ref="D12:E12"/>
    <mergeCell ref="D13:E13"/>
    <mergeCell ref="D5:E5"/>
    <mergeCell ref="D6:E6"/>
    <mergeCell ref="D7:E7"/>
    <mergeCell ref="B44:N51"/>
    <mergeCell ref="B43:N43"/>
    <mergeCell ref="C33:I33"/>
    <mergeCell ref="C30:I30"/>
    <mergeCell ref="B39:K39"/>
    <mergeCell ref="C31:I31"/>
    <mergeCell ref="B41:K41"/>
    <mergeCell ref="C32:I32"/>
    <mergeCell ref="D14:E14"/>
    <mergeCell ref="D15:E15"/>
    <mergeCell ref="B21:J21"/>
    <mergeCell ref="G16:I16"/>
    <mergeCell ref="C23:I23"/>
    <mergeCell ref="B16:B17"/>
    <mergeCell ref="C22:I22"/>
    <mergeCell ref="K21:M21"/>
    <mergeCell ref="C29:I29"/>
    <mergeCell ref="C26:I26"/>
    <mergeCell ref="C25:I25"/>
    <mergeCell ref="C27:I27"/>
    <mergeCell ref="C24:I24"/>
    <mergeCell ref="C28:I28"/>
  </mergeCells>
  <phoneticPr fontId="12" type="noConversion"/>
  <dataValidations xWindow="294" yWindow="501" count="2">
    <dataValidation type="list" allowBlank="1" showInputMessage="1" showErrorMessage="1" sqref="J23:J33" xr:uid="{00000000-0002-0000-0100-000000000000}">
      <formula1>$D$54:$D$56</formula1>
    </dataValidation>
    <dataValidation type="list" allowBlank="1" showInputMessage="1" showErrorMessage="1" sqref="I5:I15" xr:uid="{00000000-0002-0000-0100-000001000000}">
      <formula1>$H$54:$H$57</formula1>
    </dataValidation>
  </dataValidations>
  <pageMargins left="0.59055118110236227" right="0.59055118110236227" top="0.39370078740157483" bottom="0.39370078740157483" header="0" footer="0"/>
  <pageSetup paperSize="9" scale="56" orientation="portrait" horizontalDpi="429496729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J238"/>
  <sheetViews>
    <sheetView showGridLines="0" showRowColHeaders="0" showZeros="0" showOutlineSymbols="0" topLeftCell="B5" workbookViewId="0">
      <selection activeCell="B217" sqref="B217"/>
    </sheetView>
  </sheetViews>
  <sheetFormatPr baseColWidth="10" defaultColWidth="20.6640625" defaultRowHeight="20" customHeight="1"/>
  <cols>
    <col min="1" max="1" width="20.6640625" style="442" hidden="1" customWidth="1"/>
    <col min="2" max="16384" width="20.6640625" style="442"/>
  </cols>
  <sheetData>
    <row r="1" spans="1:10" ht="20" hidden="1" customHeight="1">
      <c r="A1" s="441"/>
      <c r="B1" s="180"/>
      <c r="C1" s="180"/>
      <c r="D1" s="180"/>
      <c r="E1" s="180"/>
      <c r="F1" s="180"/>
      <c r="G1" s="180"/>
      <c r="H1" s="180"/>
      <c r="I1" s="180"/>
      <c r="J1" s="180"/>
    </row>
    <row r="2" spans="1:10" ht="20" hidden="1" customHeight="1">
      <c r="A2" s="441"/>
      <c r="B2" s="180"/>
      <c r="C2" s="180"/>
      <c r="D2" s="180"/>
      <c r="E2" s="180"/>
      <c r="F2" s="180"/>
      <c r="G2" s="180"/>
      <c r="H2" s="180"/>
      <c r="I2" s="180"/>
      <c r="J2" s="180"/>
    </row>
    <row r="3" spans="1:10" ht="20" hidden="1" customHeight="1">
      <c r="A3" s="441"/>
      <c r="B3" s="443"/>
      <c r="C3" s="443"/>
      <c r="D3" s="180"/>
      <c r="E3" s="180"/>
      <c r="F3" s="180"/>
      <c r="G3" s="180"/>
      <c r="H3" s="180"/>
      <c r="I3" s="180"/>
      <c r="J3" s="180"/>
    </row>
    <row r="4" spans="1:10" ht="20" hidden="1" customHeight="1">
      <c r="A4" s="441"/>
      <c r="B4" s="444"/>
      <c r="C4" s="444"/>
      <c r="D4" s="180"/>
      <c r="E4" s="180"/>
      <c r="F4" s="180"/>
      <c r="G4" s="445"/>
      <c r="H4" s="180"/>
      <c r="I4" s="180"/>
      <c r="J4" s="180"/>
    </row>
    <row r="5" spans="1:10" ht="20" customHeight="1">
      <c r="A5" s="441"/>
      <c r="B5" s="446" t="s">
        <v>40</v>
      </c>
      <c r="C5" s="446"/>
      <c r="D5" s="447"/>
      <c r="E5" s="447"/>
      <c r="F5" s="447" t="s">
        <v>10</v>
      </c>
      <c r="G5" s="448" t="s">
        <v>76</v>
      </c>
      <c r="H5" s="180"/>
      <c r="I5" s="180"/>
      <c r="J5" s="180"/>
    </row>
    <row r="6" spans="1:10" ht="20" customHeight="1">
      <c r="A6" s="441"/>
      <c r="B6" s="449" t="s">
        <v>133</v>
      </c>
      <c r="C6" s="449"/>
      <c r="D6" s="447"/>
      <c r="E6" s="447"/>
      <c r="F6" s="450"/>
      <c r="G6" s="450"/>
      <c r="H6" s="180"/>
      <c r="I6" s="180"/>
      <c r="J6" s="180"/>
    </row>
    <row r="7" spans="1:10" ht="20" customHeight="1">
      <c r="A7" s="441"/>
      <c r="B7" s="449" t="s">
        <v>134</v>
      </c>
      <c r="C7" s="449"/>
      <c r="D7" s="447"/>
      <c r="E7" s="447"/>
      <c r="F7" s="450">
        <v>90</v>
      </c>
      <c r="G7" s="450"/>
      <c r="H7" s="180"/>
      <c r="I7" s="180"/>
      <c r="J7" s="180"/>
    </row>
    <row r="8" spans="1:10" ht="20" customHeight="1">
      <c r="A8" s="441"/>
      <c r="B8" s="449" t="s">
        <v>101</v>
      </c>
      <c r="C8" s="449"/>
      <c r="D8" s="447"/>
      <c r="E8" s="451"/>
      <c r="F8" s="450"/>
      <c r="G8" s="450"/>
      <c r="H8" s="180"/>
      <c r="I8" s="180"/>
      <c r="J8" s="180"/>
    </row>
    <row r="9" spans="1:10" ht="20" customHeight="1">
      <c r="A9" s="441"/>
      <c r="B9" s="449" t="s">
        <v>101</v>
      </c>
      <c r="C9" s="449" t="s">
        <v>323</v>
      </c>
      <c r="D9" s="447"/>
      <c r="E9" s="451"/>
      <c r="F9" s="450">
        <v>307</v>
      </c>
      <c r="G9" s="450"/>
      <c r="H9" s="180"/>
      <c r="I9" s="180"/>
      <c r="J9" s="180"/>
    </row>
    <row r="10" spans="1:10" ht="20" customHeight="1">
      <c r="A10" s="441"/>
      <c r="B10" s="449" t="s">
        <v>101</v>
      </c>
      <c r="C10" s="449" t="s">
        <v>71</v>
      </c>
      <c r="D10" s="447"/>
      <c r="E10" s="451"/>
      <c r="F10" s="450">
        <v>570</v>
      </c>
      <c r="G10" s="450"/>
      <c r="H10" s="180"/>
      <c r="I10" s="180"/>
      <c r="J10" s="180"/>
    </row>
    <row r="11" spans="1:10" ht="20" customHeight="1">
      <c r="A11" s="441"/>
      <c r="B11" s="449" t="s">
        <v>152</v>
      </c>
      <c r="C11" s="449"/>
      <c r="D11" s="447"/>
      <c r="E11" s="451"/>
      <c r="F11" s="450">
        <v>1800</v>
      </c>
      <c r="G11" s="450"/>
      <c r="H11" s="180"/>
      <c r="I11" s="180"/>
      <c r="J11" s="180"/>
    </row>
    <row r="12" spans="1:10" ht="20" customHeight="1">
      <c r="A12" s="441"/>
      <c r="B12" s="449" t="s">
        <v>72</v>
      </c>
      <c r="C12" s="449" t="s">
        <v>71</v>
      </c>
      <c r="D12" s="447"/>
      <c r="E12" s="451"/>
      <c r="F12" s="450">
        <v>780</v>
      </c>
      <c r="G12" s="450"/>
      <c r="H12" s="180"/>
      <c r="I12" s="180"/>
      <c r="J12" s="180"/>
    </row>
    <row r="13" spans="1:10" ht="20" customHeight="1">
      <c r="A13" s="441"/>
      <c r="B13" s="449" t="s">
        <v>150</v>
      </c>
      <c r="C13" s="449"/>
      <c r="D13" s="447"/>
      <c r="E13" s="447"/>
      <c r="F13" s="450">
        <v>531</v>
      </c>
      <c r="G13" s="450"/>
      <c r="H13" s="180"/>
      <c r="I13" s="180"/>
      <c r="J13" s="180"/>
    </row>
    <row r="14" spans="1:10" ht="20" hidden="1" customHeight="1">
      <c r="B14" s="159"/>
      <c r="C14" s="159"/>
      <c r="D14" s="159"/>
      <c r="E14" s="159"/>
      <c r="F14" s="159"/>
      <c r="G14" s="159"/>
      <c r="H14" s="159"/>
      <c r="I14" s="159"/>
      <c r="J14" s="159"/>
    </row>
    <row r="15" spans="1:10" ht="20" customHeight="1">
      <c r="A15" s="441"/>
      <c r="B15" s="449" t="s">
        <v>129</v>
      </c>
      <c r="C15" s="449"/>
      <c r="D15" s="447"/>
      <c r="E15" s="447"/>
      <c r="F15" s="450">
        <v>307</v>
      </c>
      <c r="G15" s="450"/>
      <c r="H15" s="180"/>
      <c r="I15" s="180"/>
      <c r="J15" s="180"/>
    </row>
    <row r="16" spans="1:10" ht="20" customHeight="1">
      <c r="A16" s="441"/>
      <c r="B16" s="449" t="s">
        <v>130</v>
      </c>
      <c r="C16" s="449"/>
      <c r="D16" s="447"/>
      <c r="E16" s="447"/>
      <c r="F16" s="450">
        <v>200</v>
      </c>
      <c r="G16" s="450"/>
      <c r="H16" s="180"/>
      <c r="I16" s="180"/>
      <c r="J16" s="180"/>
    </row>
    <row r="17" spans="1:10" ht="20" customHeight="1">
      <c r="A17" s="441"/>
      <c r="B17" s="449" t="s">
        <v>104</v>
      </c>
      <c r="C17" s="449"/>
      <c r="D17" s="447"/>
      <c r="E17" s="447"/>
      <c r="F17" s="450">
        <v>435</v>
      </c>
      <c r="G17" s="450"/>
      <c r="H17" s="180"/>
      <c r="I17" s="180"/>
      <c r="J17" s="180"/>
    </row>
    <row r="18" spans="1:10" ht="20" customHeight="1">
      <c r="A18" s="441"/>
      <c r="B18" s="449" t="s">
        <v>87</v>
      </c>
      <c r="C18" s="449"/>
      <c r="D18" s="447"/>
      <c r="E18" s="447"/>
      <c r="F18" s="450">
        <v>710</v>
      </c>
      <c r="G18" s="450"/>
      <c r="H18" s="180"/>
      <c r="I18" s="180"/>
      <c r="J18" s="180"/>
    </row>
    <row r="19" spans="1:10" ht="20" customHeight="1">
      <c r="A19" s="441"/>
      <c r="B19" s="449" t="s">
        <v>88</v>
      </c>
      <c r="C19" s="449"/>
      <c r="D19" s="447"/>
      <c r="E19" s="447"/>
      <c r="F19" s="450">
        <v>435</v>
      </c>
      <c r="G19" s="450"/>
      <c r="H19" s="180"/>
      <c r="I19" s="180"/>
      <c r="J19" s="180"/>
    </row>
    <row r="20" spans="1:10" ht="20" customHeight="1">
      <c r="A20" s="441"/>
      <c r="B20" s="449" t="s">
        <v>86</v>
      </c>
      <c r="C20" s="449"/>
      <c r="D20" s="447"/>
      <c r="E20" s="447"/>
      <c r="F20" s="450">
        <v>180</v>
      </c>
      <c r="G20" s="450"/>
      <c r="H20" s="180"/>
      <c r="I20" s="180"/>
      <c r="J20" s="180"/>
    </row>
    <row r="21" spans="1:10" ht="20" customHeight="1">
      <c r="A21" s="441"/>
      <c r="B21" s="449" t="s">
        <v>328</v>
      </c>
      <c r="C21" s="449"/>
      <c r="D21" s="447"/>
      <c r="E21" s="447"/>
      <c r="F21" s="450">
        <f>0.2*F9</f>
        <v>61.400000000000006</v>
      </c>
      <c r="G21" s="450"/>
      <c r="H21" s="180"/>
      <c r="I21" s="180"/>
      <c r="J21" s="180"/>
    </row>
    <row r="22" spans="1:10" ht="20" customHeight="1">
      <c r="A22" s="441"/>
      <c r="B22" s="449" t="s">
        <v>329</v>
      </c>
      <c r="C22" s="449"/>
      <c r="D22" s="447"/>
      <c r="E22" s="447"/>
      <c r="F22" s="450">
        <f>0.3*F9</f>
        <v>92.1</v>
      </c>
      <c r="G22" s="450"/>
      <c r="H22" s="180"/>
      <c r="I22" s="180"/>
      <c r="J22" s="180"/>
    </row>
    <row r="23" spans="1:10" ht="20" customHeight="1">
      <c r="A23" s="441"/>
      <c r="B23" s="449" t="s">
        <v>330</v>
      </c>
      <c r="C23" s="449"/>
      <c r="D23" s="447"/>
      <c r="E23" s="447"/>
      <c r="F23" s="450">
        <f>0.5*F9</f>
        <v>153.5</v>
      </c>
      <c r="G23" s="450"/>
      <c r="H23" s="180"/>
      <c r="I23" s="180"/>
      <c r="J23" s="180"/>
    </row>
    <row r="24" spans="1:10" ht="20" customHeight="1">
      <c r="A24" s="441"/>
      <c r="B24" s="449" t="s">
        <v>331</v>
      </c>
      <c r="C24" s="449"/>
      <c r="D24" s="447"/>
      <c r="E24" s="447"/>
      <c r="F24" s="450">
        <f>0.2*F10</f>
        <v>114</v>
      </c>
      <c r="G24" s="450"/>
      <c r="H24" s="180"/>
      <c r="I24" s="180"/>
      <c r="J24" s="180"/>
    </row>
    <row r="25" spans="1:10" ht="20" customHeight="1">
      <c r="A25" s="441"/>
      <c r="B25" s="449" t="s">
        <v>332</v>
      </c>
      <c r="C25" s="449"/>
      <c r="D25" s="447"/>
      <c r="E25" s="447"/>
      <c r="F25" s="450">
        <f>0.3*F10</f>
        <v>171</v>
      </c>
      <c r="G25" s="450"/>
      <c r="H25" s="180"/>
      <c r="I25" s="180"/>
      <c r="J25" s="180"/>
    </row>
    <row r="26" spans="1:10" ht="20" customHeight="1">
      <c r="A26" s="441"/>
      <c r="B26" s="449" t="s">
        <v>333</v>
      </c>
      <c r="C26" s="449"/>
      <c r="D26" s="447"/>
      <c r="E26" s="447"/>
      <c r="F26" s="450">
        <f>0.5*F10</f>
        <v>285</v>
      </c>
      <c r="G26" s="450"/>
      <c r="H26" s="180"/>
      <c r="I26" s="180"/>
      <c r="J26" s="180"/>
    </row>
    <row r="27" spans="1:10" ht="20" customHeight="1">
      <c r="A27" s="441"/>
      <c r="B27" s="449" t="s">
        <v>336</v>
      </c>
      <c r="C27" s="449"/>
      <c r="D27" s="447"/>
      <c r="E27" s="447"/>
      <c r="F27" s="450">
        <v>0.2</v>
      </c>
      <c r="G27" s="450"/>
      <c r="H27" s="180"/>
      <c r="I27" s="180"/>
      <c r="J27" s="180"/>
    </row>
    <row r="28" spans="1:10" ht="20" customHeight="1">
      <c r="A28" s="441"/>
      <c r="B28" s="449" t="s">
        <v>337</v>
      </c>
      <c r="C28" s="449"/>
      <c r="D28" s="447"/>
      <c r="E28" s="447"/>
      <c r="F28" s="450">
        <v>0.3</v>
      </c>
      <c r="G28" s="450"/>
      <c r="H28" s="180"/>
      <c r="I28" s="180"/>
      <c r="J28" s="180"/>
    </row>
    <row r="29" spans="1:10" ht="20" customHeight="1">
      <c r="A29" s="441"/>
      <c r="B29" s="449" t="s">
        <v>338</v>
      </c>
      <c r="C29" s="449"/>
      <c r="D29" s="447"/>
      <c r="E29" s="447"/>
      <c r="F29" s="450">
        <v>0.5</v>
      </c>
      <c r="G29" s="450"/>
      <c r="H29" s="180"/>
      <c r="I29" s="180"/>
      <c r="J29" s="180"/>
    </row>
    <row r="30" spans="1:10" ht="20" customHeight="1">
      <c r="A30" s="441"/>
      <c r="B30" s="449" t="s">
        <v>339</v>
      </c>
      <c r="C30" s="449"/>
      <c r="D30" s="447"/>
      <c r="E30" s="447"/>
      <c r="F30" s="450">
        <v>0.1</v>
      </c>
      <c r="G30" s="450"/>
      <c r="H30" s="180"/>
      <c r="I30" s="180"/>
      <c r="J30" s="180"/>
    </row>
    <row r="31" spans="1:10" ht="20" customHeight="1">
      <c r="A31" s="441"/>
      <c r="B31" s="449" t="s">
        <v>340</v>
      </c>
      <c r="C31" s="449"/>
      <c r="D31" s="447"/>
      <c r="E31" s="447"/>
      <c r="F31" s="450">
        <v>0.4</v>
      </c>
      <c r="G31" s="450"/>
      <c r="H31" s="180"/>
      <c r="I31" s="180"/>
      <c r="J31" s="180"/>
    </row>
    <row r="32" spans="1:10" ht="20" customHeight="1">
      <c r="A32" s="441"/>
      <c r="B32" s="449" t="s">
        <v>341</v>
      </c>
      <c r="C32" s="449"/>
      <c r="D32" s="447"/>
      <c r="E32" s="447"/>
      <c r="F32" s="450">
        <v>0.5</v>
      </c>
      <c r="G32" s="450"/>
      <c r="H32" s="180"/>
      <c r="I32" s="180"/>
      <c r="J32" s="180"/>
    </row>
    <row r="33" spans="1:10" ht="20" customHeight="1">
      <c r="A33" s="441"/>
      <c r="B33" s="449" t="s">
        <v>158</v>
      </c>
      <c r="C33" s="449"/>
      <c r="D33" s="447"/>
      <c r="E33" s="452"/>
      <c r="F33" s="450">
        <v>4.03</v>
      </c>
      <c r="G33" s="450"/>
      <c r="H33" s="180"/>
      <c r="I33" s="180"/>
      <c r="J33" s="180"/>
    </row>
    <row r="34" spans="1:10" ht="20" customHeight="1">
      <c r="A34" s="441"/>
      <c r="B34" s="449" t="s">
        <v>159</v>
      </c>
      <c r="C34" s="449"/>
      <c r="D34" s="447"/>
      <c r="E34" s="447"/>
      <c r="F34" s="450">
        <v>3.45</v>
      </c>
      <c r="G34" s="450"/>
      <c r="H34" s="180"/>
      <c r="I34" s="180"/>
      <c r="J34" s="180"/>
    </row>
    <row r="35" spans="1:10" ht="20" customHeight="1">
      <c r="A35" s="441"/>
      <c r="B35" s="449" t="s">
        <v>160</v>
      </c>
      <c r="C35" s="449"/>
      <c r="D35" s="447"/>
      <c r="E35" s="453"/>
      <c r="F35" s="450">
        <v>4.2</v>
      </c>
      <c r="G35" s="450"/>
      <c r="H35" s="180"/>
      <c r="I35" s="180"/>
      <c r="J35" s="180"/>
    </row>
    <row r="36" spans="1:10" ht="20" customHeight="1">
      <c r="A36" s="441"/>
      <c r="B36" s="449" t="s">
        <v>161</v>
      </c>
      <c r="C36" s="449"/>
      <c r="D36" s="447"/>
      <c r="E36" s="447"/>
      <c r="F36" s="450">
        <v>3.55</v>
      </c>
      <c r="G36" s="450"/>
      <c r="H36" s="180"/>
      <c r="I36" s="180"/>
      <c r="J36" s="180"/>
    </row>
    <row r="37" spans="1:10" ht="20" customHeight="1">
      <c r="A37" s="441"/>
      <c r="B37" s="449" t="s">
        <v>77</v>
      </c>
      <c r="C37" s="449"/>
      <c r="D37" s="447"/>
      <c r="E37" s="451"/>
      <c r="F37" s="450">
        <v>4.0999999999999996</v>
      </c>
      <c r="G37" s="450"/>
      <c r="H37" s="180"/>
      <c r="I37" s="180"/>
      <c r="J37" s="180"/>
    </row>
    <row r="38" spans="1:10" ht="20" customHeight="1">
      <c r="A38" s="441"/>
      <c r="B38" s="449" t="s">
        <v>41</v>
      </c>
      <c r="C38" s="449"/>
      <c r="D38" s="447"/>
      <c r="E38" s="447"/>
      <c r="F38" s="450">
        <v>1</v>
      </c>
      <c r="G38" s="450"/>
      <c r="H38" s="180"/>
      <c r="I38" s="180"/>
      <c r="J38" s="180"/>
    </row>
    <row r="39" spans="1:10" ht="20" customHeight="1">
      <c r="A39" s="441"/>
      <c r="B39" s="454" t="s">
        <v>136</v>
      </c>
      <c r="C39" s="454" t="s">
        <v>342</v>
      </c>
      <c r="D39" s="455"/>
      <c r="E39" s="456"/>
      <c r="F39" s="450">
        <v>2</v>
      </c>
      <c r="G39" s="450"/>
      <c r="H39" s="180"/>
      <c r="I39" s="180"/>
      <c r="J39" s="180"/>
    </row>
    <row r="40" spans="1:10" ht="20" customHeight="1">
      <c r="A40" s="441"/>
      <c r="B40" s="454" t="s">
        <v>136</v>
      </c>
      <c r="C40" s="454" t="s">
        <v>326</v>
      </c>
      <c r="D40" s="447"/>
      <c r="E40" s="451"/>
      <c r="F40" s="450">
        <v>7.5</v>
      </c>
      <c r="G40" s="450"/>
      <c r="H40" s="180"/>
      <c r="I40" s="180"/>
      <c r="J40" s="180"/>
    </row>
    <row r="41" spans="1:10" ht="20" customHeight="1">
      <c r="A41" s="441"/>
      <c r="B41" s="454" t="s">
        <v>136</v>
      </c>
      <c r="C41" s="454" t="s">
        <v>94</v>
      </c>
      <c r="D41" s="455"/>
      <c r="E41" s="462">
        <v>1061</v>
      </c>
      <c r="F41" s="450">
        <v>4.2</v>
      </c>
      <c r="G41" s="450"/>
      <c r="H41" s="180"/>
      <c r="I41" s="180"/>
      <c r="J41" s="180"/>
    </row>
    <row r="42" spans="1:10" ht="20" customHeight="1">
      <c r="A42" s="441"/>
      <c r="B42" s="454" t="s">
        <v>136</v>
      </c>
      <c r="C42" s="454" t="s">
        <v>327</v>
      </c>
      <c r="D42" s="447"/>
      <c r="E42" s="462"/>
      <c r="F42" s="450">
        <v>2.95</v>
      </c>
      <c r="G42" s="450"/>
      <c r="H42" s="180"/>
      <c r="I42" s="180"/>
      <c r="J42" s="180"/>
    </row>
    <row r="43" spans="1:10" ht="20" customHeight="1">
      <c r="A43" s="441"/>
      <c r="B43" s="454" t="s">
        <v>136</v>
      </c>
      <c r="C43" s="454" t="s">
        <v>324</v>
      </c>
      <c r="D43" s="447"/>
      <c r="E43" s="462"/>
      <c r="F43" s="450">
        <v>7.5</v>
      </c>
      <c r="G43" s="450"/>
      <c r="H43" s="180"/>
      <c r="I43" s="180"/>
      <c r="J43" s="180"/>
    </row>
    <row r="44" spans="1:10" ht="20" customHeight="1">
      <c r="A44" s="441"/>
      <c r="B44" s="449" t="s">
        <v>135</v>
      </c>
      <c r="C44" s="449" t="s">
        <v>325</v>
      </c>
      <c r="D44" s="159"/>
      <c r="E44" s="463"/>
      <c r="F44" s="450">
        <v>1</v>
      </c>
      <c r="G44" s="159"/>
      <c r="H44" s="180"/>
      <c r="I44" s="180"/>
      <c r="J44" s="180"/>
    </row>
    <row r="45" spans="1:10" ht="20" customHeight="1">
      <c r="A45" s="441"/>
      <c r="B45" s="449" t="s">
        <v>135</v>
      </c>
      <c r="C45" s="449" t="s">
        <v>80</v>
      </c>
      <c r="D45" s="447"/>
      <c r="E45" s="464"/>
      <c r="F45" s="450">
        <v>1</v>
      </c>
      <c r="G45" s="450"/>
      <c r="H45" s="180"/>
      <c r="I45" s="180"/>
      <c r="J45" s="180"/>
    </row>
    <row r="46" spans="1:10" ht="20" customHeight="1">
      <c r="A46" s="441"/>
      <c r="B46" s="449"/>
      <c r="C46" s="454"/>
      <c r="D46" s="455"/>
      <c r="E46" s="462"/>
      <c r="F46" s="450"/>
      <c r="G46" s="450"/>
      <c r="H46" s="180"/>
      <c r="I46" s="180"/>
      <c r="J46" s="180"/>
    </row>
    <row r="47" spans="1:10" ht="20" customHeight="1">
      <c r="A47" s="441"/>
      <c r="B47" s="449"/>
      <c r="C47" s="454"/>
      <c r="D47" s="455"/>
      <c r="E47" s="462">
        <v>1067</v>
      </c>
      <c r="F47" s="450"/>
      <c r="G47" s="450"/>
      <c r="H47" s="180"/>
      <c r="I47" s="180"/>
      <c r="J47" s="180"/>
    </row>
    <row r="48" spans="1:10" ht="20" customHeight="1">
      <c r="A48" s="441"/>
      <c r="B48" s="449"/>
      <c r="C48" s="449"/>
      <c r="D48" s="455"/>
      <c r="E48" s="462">
        <v>1065</v>
      </c>
      <c r="F48" s="450"/>
      <c r="G48" s="450"/>
      <c r="H48" s="180"/>
      <c r="I48" s="180"/>
      <c r="J48" s="180"/>
    </row>
    <row r="49" spans="1:10" ht="20" customHeight="1">
      <c r="A49" s="441"/>
      <c r="B49" s="449"/>
      <c r="C49" s="449"/>
      <c r="D49" s="455"/>
      <c r="E49" s="462">
        <v>1062</v>
      </c>
      <c r="F49" s="450"/>
      <c r="G49" s="450"/>
      <c r="H49" s="180"/>
      <c r="I49" s="180"/>
      <c r="J49" s="180"/>
    </row>
    <row r="50" spans="1:10" ht="20" customHeight="1">
      <c r="A50" s="441"/>
      <c r="B50" s="449"/>
      <c r="C50" s="449"/>
      <c r="D50" s="455"/>
      <c r="E50" s="462">
        <v>1066</v>
      </c>
      <c r="F50" s="450"/>
      <c r="G50" s="450"/>
      <c r="H50" s="180"/>
      <c r="I50" s="180"/>
      <c r="J50" s="180"/>
    </row>
    <row r="51" spans="1:10" ht="20" customHeight="1">
      <c r="A51" s="441"/>
      <c r="B51" s="449"/>
      <c r="C51" s="449"/>
      <c r="D51" s="447"/>
      <c r="E51" s="451"/>
      <c r="F51" s="450"/>
      <c r="G51" s="450"/>
      <c r="H51" s="180"/>
      <c r="I51" s="180"/>
      <c r="J51" s="180"/>
    </row>
    <row r="52" spans="1:10" ht="20" customHeight="1">
      <c r="A52" s="441"/>
      <c r="B52" s="180"/>
      <c r="C52" s="180"/>
      <c r="D52" s="180"/>
      <c r="E52" s="180"/>
      <c r="F52" s="180"/>
      <c r="G52" s="180"/>
      <c r="H52" s="180"/>
      <c r="I52" s="180"/>
      <c r="J52" s="180"/>
    </row>
    <row r="53" spans="1:10" ht="20" customHeight="1">
      <c r="A53" s="441">
        <v>1</v>
      </c>
      <c r="B53" s="159"/>
      <c r="C53" s="159"/>
      <c r="D53" s="159" t="s">
        <v>167</v>
      </c>
      <c r="E53" s="180"/>
      <c r="F53" s="180"/>
      <c r="G53" s="180"/>
      <c r="H53" s="180"/>
      <c r="I53" s="180"/>
      <c r="J53" s="159"/>
    </row>
    <row r="54" spans="1:10" ht="20" customHeight="1">
      <c r="A54" s="441">
        <v>117</v>
      </c>
      <c r="B54" s="159" t="s">
        <v>258</v>
      </c>
      <c r="C54" s="159"/>
      <c r="D54" s="159"/>
      <c r="E54" s="180"/>
      <c r="F54" s="180"/>
      <c r="G54" s="180"/>
      <c r="H54" s="180"/>
      <c r="I54" s="180"/>
      <c r="J54" s="159"/>
    </row>
    <row r="55" spans="1:10" ht="20" customHeight="1">
      <c r="A55" s="441">
        <v>118</v>
      </c>
      <c r="B55" s="159" t="s">
        <v>42</v>
      </c>
      <c r="C55" s="457"/>
      <c r="D55" s="159">
        <v>360</v>
      </c>
      <c r="E55" s="180"/>
      <c r="F55" s="180"/>
      <c r="G55" s="180"/>
      <c r="H55" s="180"/>
      <c r="I55" s="180"/>
      <c r="J55" s="159"/>
    </row>
    <row r="56" spans="1:10" ht="20" customHeight="1">
      <c r="A56" s="441">
        <v>119</v>
      </c>
      <c r="B56" s="159" t="s">
        <v>259</v>
      </c>
      <c r="C56" s="457"/>
      <c r="D56" s="159">
        <v>920</v>
      </c>
      <c r="E56" s="180"/>
      <c r="F56" s="180"/>
      <c r="G56" s="180"/>
      <c r="H56" s="180"/>
      <c r="I56" s="180"/>
      <c r="J56" s="159"/>
    </row>
    <row r="57" spans="1:10" ht="20" customHeight="1">
      <c r="A57" s="441">
        <v>120</v>
      </c>
      <c r="B57" s="159" t="s">
        <v>308</v>
      </c>
      <c r="C57" s="457"/>
      <c r="D57" s="159">
        <v>490</v>
      </c>
      <c r="E57" s="180"/>
      <c r="F57" s="180"/>
      <c r="G57" s="180"/>
      <c r="H57" s="180"/>
      <c r="I57" s="180"/>
      <c r="J57" s="159"/>
    </row>
    <row r="58" spans="1:10" ht="20" customHeight="1">
      <c r="A58" s="441">
        <v>121</v>
      </c>
      <c r="B58" s="159" t="s">
        <v>260</v>
      </c>
      <c r="C58" s="457"/>
      <c r="D58" s="159">
        <v>520</v>
      </c>
      <c r="E58" s="180"/>
      <c r="F58" s="180"/>
      <c r="G58" s="180"/>
      <c r="H58" s="180"/>
      <c r="I58" s="180"/>
      <c r="J58" s="159"/>
    </row>
    <row r="59" spans="1:10" ht="20" customHeight="1">
      <c r="A59" s="441">
        <v>122</v>
      </c>
      <c r="B59" s="159" t="s">
        <v>43</v>
      </c>
      <c r="C59" s="457"/>
      <c r="D59" s="159">
        <v>1220</v>
      </c>
      <c r="E59" s="180"/>
      <c r="F59" s="180"/>
      <c r="G59" s="180"/>
      <c r="H59" s="180"/>
      <c r="I59" s="180"/>
      <c r="J59" s="159"/>
    </row>
    <row r="60" spans="1:10" ht="20" customHeight="1">
      <c r="A60" s="441">
        <v>123</v>
      </c>
      <c r="B60" s="159" t="s">
        <v>261</v>
      </c>
      <c r="C60" s="457"/>
      <c r="D60" s="159">
        <v>1220</v>
      </c>
      <c r="E60" s="180"/>
      <c r="F60" s="180"/>
      <c r="G60" s="180"/>
      <c r="H60" s="180"/>
      <c r="I60" s="180"/>
      <c r="J60" s="159"/>
    </row>
    <row r="61" spans="1:10" ht="20" customHeight="1">
      <c r="A61" s="441">
        <v>124</v>
      </c>
      <c r="B61" s="159" t="s">
        <v>262</v>
      </c>
      <c r="C61" s="457"/>
      <c r="D61" s="159">
        <v>670</v>
      </c>
      <c r="E61" s="180"/>
      <c r="F61" s="180"/>
      <c r="G61" s="180"/>
      <c r="H61" s="180"/>
      <c r="I61" s="180"/>
      <c r="J61" s="159"/>
    </row>
    <row r="62" spans="1:10" ht="20" customHeight="1">
      <c r="A62" s="441">
        <v>125</v>
      </c>
      <c r="B62" s="159" t="s">
        <v>263</v>
      </c>
      <c r="C62" s="457"/>
      <c r="D62" s="159">
        <v>970</v>
      </c>
      <c r="E62" s="180"/>
      <c r="F62" s="180"/>
      <c r="G62" s="180"/>
      <c r="H62" s="180"/>
      <c r="I62" s="180"/>
      <c r="J62" s="159"/>
    </row>
    <row r="63" spans="1:10" ht="20" customHeight="1">
      <c r="A63" s="441">
        <v>126</v>
      </c>
      <c r="B63" s="159" t="s">
        <v>264</v>
      </c>
      <c r="C63" s="457"/>
      <c r="D63" s="159">
        <v>770</v>
      </c>
      <c r="E63" s="180"/>
      <c r="F63" s="180"/>
      <c r="G63" s="180"/>
      <c r="H63" s="180"/>
      <c r="I63" s="180"/>
      <c r="J63" s="159"/>
    </row>
    <row r="64" spans="1:10" ht="20" customHeight="1">
      <c r="A64" s="441">
        <v>127</v>
      </c>
      <c r="B64" s="159" t="s">
        <v>265</v>
      </c>
      <c r="C64" s="457"/>
      <c r="D64" s="159">
        <v>940</v>
      </c>
      <c r="E64" s="180"/>
      <c r="F64" s="180"/>
      <c r="G64" s="180"/>
      <c r="H64" s="180"/>
      <c r="I64" s="180"/>
      <c r="J64" s="159"/>
    </row>
    <row r="65" spans="1:10" ht="20" customHeight="1">
      <c r="A65" s="441">
        <v>128</v>
      </c>
      <c r="B65" s="159" t="s">
        <v>266</v>
      </c>
      <c r="C65" s="457"/>
      <c r="D65" s="159">
        <v>780</v>
      </c>
      <c r="E65" s="180"/>
      <c r="F65" s="180"/>
      <c r="G65" s="180"/>
      <c r="H65" s="180"/>
      <c r="I65" s="180"/>
      <c r="J65" s="159"/>
    </row>
    <row r="66" spans="1:10" ht="20" customHeight="1">
      <c r="A66" s="441">
        <v>129</v>
      </c>
      <c r="B66" s="159" t="s">
        <v>267</v>
      </c>
      <c r="C66" s="457"/>
      <c r="D66" s="159">
        <v>380</v>
      </c>
      <c r="E66" s="180"/>
      <c r="F66" s="180"/>
      <c r="G66" s="180"/>
      <c r="H66" s="180"/>
      <c r="I66" s="180"/>
      <c r="J66" s="159"/>
    </row>
    <row r="67" spans="1:10" ht="20" customHeight="1">
      <c r="A67" s="441">
        <v>130</v>
      </c>
      <c r="B67" s="159" t="s">
        <v>268</v>
      </c>
      <c r="C67" s="457"/>
      <c r="D67" s="159">
        <v>910</v>
      </c>
      <c r="E67" s="180"/>
      <c r="F67" s="180"/>
      <c r="G67" s="180"/>
      <c r="H67" s="180"/>
      <c r="I67" s="180"/>
      <c r="J67" s="159"/>
    </row>
    <row r="68" spans="1:10" ht="20" customHeight="1">
      <c r="A68" s="441">
        <v>131</v>
      </c>
      <c r="B68" s="159" t="s">
        <v>44</v>
      </c>
      <c r="C68" s="457"/>
      <c r="D68" s="159">
        <v>1150</v>
      </c>
      <c r="E68" s="180"/>
      <c r="F68" s="180"/>
      <c r="G68" s="180"/>
      <c r="H68" s="180"/>
      <c r="I68" s="180"/>
      <c r="J68" s="159"/>
    </row>
    <row r="69" spans="1:10" ht="20" customHeight="1">
      <c r="A69" s="441"/>
      <c r="B69" s="159" t="s">
        <v>269</v>
      </c>
      <c r="C69" s="457"/>
      <c r="D69" s="159">
        <v>790</v>
      </c>
      <c r="E69" s="180"/>
      <c r="F69" s="180"/>
      <c r="G69" s="180"/>
      <c r="H69" s="180"/>
      <c r="I69" s="180"/>
      <c r="J69" s="159"/>
    </row>
    <row r="70" spans="1:10" ht="20" customHeight="1">
      <c r="A70" s="441"/>
      <c r="B70" s="159" t="s">
        <v>153</v>
      </c>
      <c r="C70" s="457"/>
      <c r="D70" s="159">
        <v>370</v>
      </c>
      <c r="E70" s="180"/>
      <c r="F70" s="180"/>
      <c r="G70" s="180"/>
      <c r="H70" s="180"/>
      <c r="I70" s="180"/>
      <c r="J70" s="159"/>
    </row>
    <row r="71" spans="1:10" ht="20" customHeight="1">
      <c r="A71" s="441">
        <v>132</v>
      </c>
      <c r="B71" s="159" t="s">
        <v>270</v>
      </c>
      <c r="C71" s="457"/>
      <c r="D71" s="159">
        <v>610</v>
      </c>
      <c r="E71" s="180"/>
      <c r="F71" s="180"/>
      <c r="G71" s="180"/>
      <c r="H71" s="180"/>
      <c r="I71" s="180"/>
      <c r="J71" s="159"/>
    </row>
    <row r="72" spans="1:10" ht="20" customHeight="1">
      <c r="A72" s="441"/>
      <c r="B72" s="159" t="s">
        <v>239</v>
      </c>
      <c r="C72" s="457"/>
      <c r="D72" s="159">
        <v>750</v>
      </c>
      <c r="E72" s="180"/>
      <c r="F72" s="180"/>
      <c r="G72" s="180"/>
      <c r="H72" s="180"/>
      <c r="I72" s="180"/>
      <c r="J72" s="159"/>
    </row>
    <row r="73" spans="1:10" ht="20" customHeight="1">
      <c r="A73" s="441">
        <v>133</v>
      </c>
      <c r="B73" s="159" t="s">
        <v>271</v>
      </c>
      <c r="C73" s="457"/>
      <c r="D73" s="159">
        <v>690</v>
      </c>
      <c r="E73" s="180"/>
      <c r="F73" s="180"/>
      <c r="G73" s="180"/>
      <c r="H73" s="180"/>
      <c r="I73" s="180"/>
      <c r="J73" s="159"/>
    </row>
    <row r="74" spans="1:10" ht="20" customHeight="1">
      <c r="A74" s="441">
        <v>134</v>
      </c>
      <c r="B74" s="159" t="s">
        <v>272</v>
      </c>
      <c r="C74" s="457"/>
      <c r="D74" s="457">
        <v>1240</v>
      </c>
      <c r="E74" s="180"/>
      <c r="F74" s="180"/>
      <c r="G74" s="180"/>
      <c r="H74" s="180"/>
      <c r="I74" s="180"/>
      <c r="J74" s="159"/>
    </row>
    <row r="75" spans="1:10" ht="20" customHeight="1">
      <c r="A75" s="441">
        <v>135</v>
      </c>
      <c r="B75" s="159" t="s">
        <v>273</v>
      </c>
      <c r="C75" s="457"/>
      <c r="D75" s="159">
        <v>530</v>
      </c>
      <c r="E75" s="180"/>
      <c r="F75" s="180"/>
      <c r="G75" s="180"/>
      <c r="H75" s="180"/>
      <c r="I75" s="180"/>
      <c r="J75" s="159"/>
    </row>
    <row r="76" spans="1:10" ht="20" customHeight="1">
      <c r="A76" s="441">
        <v>136</v>
      </c>
      <c r="B76" s="159" t="s">
        <v>274</v>
      </c>
      <c r="C76" s="457"/>
      <c r="D76" s="159">
        <v>960</v>
      </c>
      <c r="E76" s="180"/>
      <c r="F76" s="180"/>
      <c r="G76" s="180"/>
      <c r="H76" s="180"/>
      <c r="I76" s="180"/>
      <c r="J76" s="159"/>
    </row>
    <row r="77" spans="1:10" ht="20" customHeight="1">
      <c r="A77" s="441">
        <v>137</v>
      </c>
      <c r="B77" s="159" t="s">
        <v>275</v>
      </c>
      <c r="C77" s="457"/>
      <c r="D77" s="159">
        <v>460</v>
      </c>
      <c r="E77" s="180"/>
      <c r="F77" s="180"/>
      <c r="G77" s="180"/>
      <c r="H77" s="180"/>
      <c r="I77" s="180"/>
      <c r="J77" s="159"/>
    </row>
    <row r="78" spans="1:10" ht="20" customHeight="1">
      <c r="A78" s="441">
        <v>138</v>
      </c>
      <c r="B78" s="159" t="s">
        <v>276</v>
      </c>
      <c r="C78" s="457"/>
      <c r="D78" s="159">
        <v>700</v>
      </c>
      <c r="E78" s="180"/>
      <c r="F78" s="180"/>
      <c r="G78" s="180"/>
      <c r="H78" s="180"/>
      <c r="I78" s="180"/>
      <c r="J78" s="159"/>
    </row>
    <row r="79" spans="1:10" ht="20" customHeight="1">
      <c r="A79" s="441">
        <v>139</v>
      </c>
      <c r="B79" s="159" t="s">
        <v>277</v>
      </c>
      <c r="C79" s="457"/>
      <c r="D79" s="159">
        <v>370</v>
      </c>
      <c r="E79" s="180"/>
      <c r="F79" s="180"/>
      <c r="G79" s="180"/>
      <c r="H79" s="180"/>
      <c r="I79" s="180"/>
      <c r="J79" s="159"/>
    </row>
    <row r="80" spans="1:10" ht="20" customHeight="1">
      <c r="A80" s="441">
        <v>140</v>
      </c>
      <c r="B80" s="159" t="s">
        <v>278</v>
      </c>
      <c r="C80" s="457"/>
      <c r="D80" s="457">
        <v>1080</v>
      </c>
      <c r="E80" s="180"/>
      <c r="F80" s="180"/>
      <c r="G80" s="180"/>
      <c r="H80" s="180"/>
      <c r="I80" s="180"/>
      <c r="J80" s="159"/>
    </row>
    <row r="81" spans="1:10" ht="20" customHeight="1">
      <c r="A81" s="441">
        <v>141</v>
      </c>
      <c r="B81" s="159" t="s">
        <v>89</v>
      </c>
      <c r="C81" s="457"/>
      <c r="D81" s="159">
        <v>590</v>
      </c>
      <c r="E81" s="180"/>
      <c r="F81" s="180"/>
      <c r="G81" s="180"/>
      <c r="H81" s="180"/>
      <c r="I81" s="180"/>
      <c r="J81" s="159"/>
    </row>
    <row r="82" spans="1:10" ht="20" customHeight="1">
      <c r="A82" s="441">
        <v>142</v>
      </c>
      <c r="B82" s="159" t="s">
        <v>279</v>
      </c>
      <c r="C82" s="457"/>
      <c r="D82" s="159">
        <v>790</v>
      </c>
      <c r="E82" s="180"/>
      <c r="F82" s="180"/>
      <c r="G82" s="180"/>
      <c r="H82" s="180"/>
      <c r="I82" s="180"/>
      <c r="J82" s="159"/>
    </row>
    <row r="83" spans="1:10" ht="20" customHeight="1">
      <c r="A83" s="441">
        <v>143</v>
      </c>
      <c r="B83" s="159" t="s">
        <v>280</v>
      </c>
      <c r="C83" s="457"/>
      <c r="D83" s="159">
        <v>590</v>
      </c>
      <c r="E83" s="180"/>
      <c r="F83" s="180"/>
      <c r="G83" s="180"/>
      <c r="H83" s="180"/>
      <c r="I83" s="180"/>
      <c r="J83" s="159"/>
    </row>
    <row r="84" spans="1:10" ht="20" customHeight="1">
      <c r="A84" s="441">
        <v>144</v>
      </c>
      <c r="B84" s="159" t="s">
        <v>281</v>
      </c>
      <c r="C84" s="457"/>
      <c r="D84" s="159">
        <v>630</v>
      </c>
      <c r="E84" s="180"/>
      <c r="F84" s="180"/>
      <c r="G84" s="180"/>
      <c r="H84" s="180"/>
      <c r="I84" s="180"/>
      <c r="J84" s="159"/>
    </row>
    <row r="85" spans="1:10" ht="20" customHeight="1">
      <c r="A85" s="441">
        <v>145</v>
      </c>
      <c r="B85" s="159" t="s">
        <v>282</v>
      </c>
      <c r="C85" s="457"/>
      <c r="D85" s="159">
        <v>470</v>
      </c>
      <c r="E85" s="180"/>
      <c r="F85" s="180"/>
      <c r="G85" s="180"/>
      <c r="H85" s="180"/>
      <c r="I85" s="180"/>
      <c r="J85" s="159"/>
    </row>
    <row r="86" spans="1:10" ht="20" customHeight="1">
      <c r="A86" s="441">
        <v>146</v>
      </c>
      <c r="B86" s="159" t="s">
        <v>283</v>
      </c>
      <c r="C86" s="457"/>
      <c r="D86" s="159">
        <v>450</v>
      </c>
      <c r="E86" s="180"/>
      <c r="F86" s="180"/>
      <c r="G86" s="180"/>
      <c r="H86" s="180"/>
      <c r="I86" s="180"/>
      <c r="J86" s="159"/>
    </row>
    <row r="87" spans="1:10" ht="20" customHeight="1">
      <c r="A87" s="441">
        <v>147</v>
      </c>
      <c r="B87" s="159" t="s">
        <v>284</v>
      </c>
      <c r="C87" s="457"/>
      <c r="D87" s="457">
        <v>630</v>
      </c>
      <c r="E87" s="180"/>
      <c r="F87" s="180"/>
      <c r="G87" s="180"/>
      <c r="H87" s="180"/>
      <c r="I87" s="180"/>
      <c r="J87" s="159"/>
    </row>
    <row r="88" spans="1:10" ht="20" customHeight="1">
      <c r="A88" s="441">
        <v>148</v>
      </c>
      <c r="B88" s="159" t="s">
        <v>300</v>
      </c>
      <c r="C88" s="457"/>
      <c r="D88" s="457">
        <v>530</v>
      </c>
      <c r="E88" s="180"/>
      <c r="F88" s="180"/>
      <c r="G88" s="180"/>
      <c r="H88" s="180"/>
      <c r="I88" s="180"/>
      <c r="J88" s="159"/>
    </row>
    <row r="89" spans="1:10" ht="20" customHeight="1">
      <c r="A89" s="441">
        <v>149</v>
      </c>
      <c r="B89" s="159" t="s">
        <v>90</v>
      </c>
      <c r="C89" s="457"/>
      <c r="D89" s="159">
        <v>540</v>
      </c>
      <c r="E89" s="180"/>
      <c r="F89" s="180"/>
      <c r="G89" s="180"/>
      <c r="H89" s="180"/>
      <c r="I89" s="180"/>
      <c r="J89" s="159"/>
    </row>
    <row r="90" spans="1:10" ht="20" customHeight="1">
      <c r="A90" s="441">
        <v>151</v>
      </c>
      <c r="B90" s="159" t="s">
        <v>285</v>
      </c>
      <c r="C90" s="457"/>
      <c r="D90" s="159">
        <v>660</v>
      </c>
      <c r="E90" s="180"/>
      <c r="F90" s="180"/>
      <c r="G90" s="180"/>
      <c r="H90" s="180"/>
      <c r="I90" s="180"/>
      <c r="J90" s="159"/>
    </row>
    <row r="91" spans="1:10" ht="20" customHeight="1">
      <c r="A91" s="441">
        <v>152</v>
      </c>
      <c r="B91" s="159" t="s">
        <v>286</v>
      </c>
      <c r="C91" s="457"/>
      <c r="D91" s="159">
        <v>690</v>
      </c>
      <c r="E91" s="180"/>
      <c r="F91" s="180"/>
      <c r="G91" s="180"/>
      <c r="H91" s="180"/>
      <c r="I91" s="180"/>
      <c r="J91" s="159"/>
    </row>
    <row r="92" spans="1:10" ht="20" customHeight="1">
      <c r="A92" s="441">
        <v>153</v>
      </c>
      <c r="B92" s="159" t="s">
        <v>287</v>
      </c>
      <c r="C92" s="457"/>
      <c r="D92" s="159">
        <v>740</v>
      </c>
      <c r="E92" s="180"/>
      <c r="F92" s="180"/>
      <c r="G92" s="180"/>
      <c r="H92" s="180"/>
      <c r="I92" s="180"/>
      <c r="J92" s="159"/>
    </row>
    <row r="93" spans="1:10" ht="20" customHeight="1">
      <c r="A93" s="441">
        <v>154</v>
      </c>
      <c r="B93" s="159" t="s">
        <v>288</v>
      </c>
      <c r="C93" s="457"/>
      <c r="D93" s="159">
        <v>760</v>
      </c>
      <c r="E93" s="180"/>
      <c r="F93" s="180"/>
      <c r="G93" s="180"/>
      <c r="H93" s="180"/>
      <c r="I93" s="180"/>
      <c r="J93" s="159"/>
    </row>
    <row r="94" spans="1:10" ht="20" customHeight="1">
      <c r="A94" s="441">
        <v>155</v>
      </c>
      <c r="B94" s="159" t="s">
        <v>289</v>
      </c>
      <c r="C94" s="457"/>
      <c r="D94" s="159">
        <v>900</v>
      </c>
      <c r="E94" s="180"/>
      <c r="F94" s="180"/>
      <c r="G94" s="180"/>
      <c r="H94" s="180"/>
      <c r="I94" s="180"/>
      <c r="J94" s="159"/>
    </row>
    <row r="95" spans="1:10" ht="20" customHeight="1">
      <c r="A95" s="441">
        <v>156</v>
      </c>
      <c r="B95" s="159" t="s">
        <v>290</v>
      </c>
      <c r="C95" s="457"/>
      <c r="D95" s="457">
        <v>1110</v>
      </c>
      <c r="E95" s="180"/>
      <c r="F95" s="180"/>
      <c r="G95" s="180"/>
      <c r="H95" s="180"/>
      <c r="I95" s="180"/>
      <c r="J95" s="159"/>
    </row>
    <row r="96" spans="1:10" ht="20" customHeight="1">
      <c r="A96" s="441">
        <v>157</v>
      </c>
      <c r="B96" s="159" t="s">
        <v>291</v>
      </c>
      <c r="C96" s="457"/>
      <c r="D96" s="159">
        <v>1240</v>
      </c>
      <c r="E96" s="180"/>
      <c r="F96" s="180"/>
      <c r="G96" s="180"/>
      <c r="H96" s="180"/>
      <c r="I96" s="180"/>
      <c r="J96" s="159"/>
    </row>
    <row r="97" spans="1:10" ht="20" customHeight="1">
      <c r="A97" s="441">
        <v>158</v>
      </c>
      <c r="B97" s="159" t="s">
        <v>292</v>
      </c>
      <c r="C97" s="457"/>
      <c r="D97" s="457">
        <v>1240</v>
      </c>
      <c r="E97" s="180"/>
      <c r="F97" s="180"/>
      <c r="G97" s="180"/>
      <c r="H97" s="180"/>
      <c r="I97" s="180"/>
      <c r="J97" s="159"/>
    </row>
    <row r="98" spans="1:10" ht="20" customHeight="1">
      <c r="A98" s="441">
        <v>159</v>
      </c>
      <c r="B98" s="159" t="s">
        <v>293</v>
      </c>
      <c r="C98" s="457"/>
      <c r="D98" s="159">
        <v>800</v>
      </c>
      <c r="E98" s="180"/>
      <c r="F98" s="180"/>
      <c r="G98" s="180"/>
      <c r="H98" s="180"/>
      <c r="I98" s="180"/>
      <c r="J98" s="159"/>
    </row>
    <row r="99" spans="1:10" ht="20" customHeight="1">
      <c r="A99" s="441">
        <v>160</v>
      </c>
      <c r="B99" s="159" t="s">
        <v>305</v>
      </c>
      <c r="C99" s="457"/>
      <c r="D99" s="159">
        <v>560</v>
      </c>
      <c r="E99" s="180"/>
      <c r="F99" s="180"/>
      <c r="G99" s="180"/>
      <c r="H99" s="180"/>
      <c r="I99" s="180"/>
      <c r="J99" s="159"/>
    </row>
    <row r="100" spans="1:10" ht="20" customHeight="1">
      <c r="A100" s="441">
        <v>161</v>
      </c>
      <c r="B100" s="159" t="s">
        <v>294</v>
      </c>
      <c r="C100" s="457"/>
      <c r="D100" s="159">
        <v>780</v>
      </c>
      <c r="E100" s="180"/>
      <c r="F100" s="180"/>
      <c r="G100" s="180"/>
      <c r="H100" s="180"/>
      <c r="I100" s="180"/>
      <c r="J100" s="159"/>
    </row>
    <row r="101" spans="1:10" ht="20" customHeight="1">
      <c r="A101" s="441">
        <v>162</v>
      </c>
      <c r="B101" s="159" t="s">
        <v>295</v>
      </c>
      <c r="C101" s="457"/>
      <c r="D101" s="159">
        <v>840</v>
      </c>
      <c r="E101" s="180"/>
      <c r="F101" s="180"/>
      <c r="G101" s="180"/>
      <c r="H101" s="180"/>
      <c r="I101" s="180"/>
      <c r="J101" s="159"/>
    </row>
    <row r="102" spans="1:10" ht="20" customHeight="1">
      <c r="A102" s="441">
        <v>163</v>
      </c>
      <c r="B102" s="159" t="s">
        <v>296</v>
      </c>
      <c r="C102" s="457"/>
      <c r="D102" s="159">
        <v>440</v>
      </c>
      <c r="E102" s="180"/>
      <c r="F102" s="180"/>
      <c r="G102" s="180"/>
      <c r="H102" s="180"/>
      <c r="I102" s="180"/>
      <c r="J102" s="159"/>
    </row>
    <row r="103" spans="1:10" ht="20" customHeight="1">
      <c r="A103" s="441">
        <v>164</v>
      </c>
      <c r="B103" s="159" t="s">
        <v>297</v>
      </c>
      <c r="C103" s="457"/>
      <c r="D103" s="159">
        <v>600</v>
      </c>
      <c r="E103" s="180"/>
      <c r="F103" s="180"/>
      <c r="G103" s="180"/>
      <c r="H103" s="180"/>
      <c r="I103" s="180"/>
      <c r="J103" s="159"/>
    </row>
    <row r="104" spans="1:10" ht="20" customHeight="1">
      <c r="A104" s="441">
        <v>165</v>
      </c>
      <c r="B104" s="159" t="s">
        <v>298</v>
      </c>
      <c r="C104" s="457"/>
      <c r="D104" s="159">
        <v>840</v>
      </c>
      <c r="E104" s="180"/>
      <c r="F104" s="180"/>
      <c r="G104" s="180"/>
      <c r="H104" s="180"/>
      <c r="I104" s="180"/>
      <c r="J104" s="159"/>
    </row>
    <row r="105" spans="1:10" ht="20" customHeight="1">
      <c r="A105" s="441">
        <v>166</v>
      </c>
      <c r="B105" s="159" t="s">
        <v>299</v>
      </c>
      <c r="C105" s="457"/>
      <c r="D105" s="457">
        <v>810</v>
      </c>
      <c r="E105" s="180"/>
      <c r="F105" s="180"/>
      <c r="G105" s="180"/>
      <c r="H105" s="180"/>
      <c r="I105" s="180"/>
      <c r="J105" s="159"/>
    </row>
    <row r="106" spans="1:10" ht="20" customHeight="1">
      <c r="A106" s="441"/>
      <c r="B106" s="159" t="s">
        <v>166</v>
      </c>
      <c r="C106" s="457"/>
      <c r="D106" s="457"/>
      <c r="E106" s="180"/>
      <c r="F106" s="180"/>
      <c r="G106" s="180"/>
      <c r="H106" s="180"/>
      <c r="I106" s="180"/>
      <c r="J106" s="159"/>
    </row>
    <row r="107" spans="1:10" ht="20" customHeight="1">
      <c r="A107" s="441"/>
      <c r="B107" s="159" t="s">
        <v>168</v>
      </c>
      <c r="C107" s="457"/>
      <c r="D107" s="159">
        <v>500</v>
      </c>
      <c r="E107" s="180"/>
      <c r="F107" s="180"/>
      <c r="G107" s="180"/>
      <c r="H107" s="180"/>
      <c r="I107" s="180"/>
      <c r="J107" s="159"/>
    </row>
    <row r="108" spans="1:10" ht="20" customHeight="1">
      <c r="A108" s="441">
        <v>3</v>
      </c>
      <c r="B108" s="159" t="s">
        <v>169</v>
      </c>
      <c r="C108" s="457"/>
      <c r="D108" s="159">
        <v>970</v>
      </c>
      <c r="E108" s="180"/>
      <c r="F108" s="180"/>
      <c r="G108" s="180"/>
      <c r="H108" s="180"/>
      <c r="I108" s="180"/>
      <c r="J108" s="159"/>
    </row>
    <row r="109" spans="1:10" ht="20" customHeight="1">
      <c r="A109" s="441">
        <v>4</v>
      </c>
      <c r="B109" s="159" t="s">
        <v>170</v>
      </c>
      <c r="C109" s="457"/>
      <c r="D109" s="159">
        <v>690</v>
      </c>
      <c r="E109" s="180"/>
      <c r="F109" s="180"/>
      <c r="G109" s="180"/>
      <c r="H109" s="180"/>
      <c r="I109" s="180"/>
      <c r="J109" s="159"/>
    </row>
    <row r="110" spans="1:10" ht="20" customHeight="1">
      <c r="A110" s="441">
        <v>5</v>
      </c>
      <c r="B110" s="159" t="s">
        <v>171</v>
      </c>
      <c r="C110" s="457"/>
      <c r="D110" s="159">
        <v>450</v>
      </c>
      <c r="E110" s="180"/>
      <c r="F110" s="180"/>
      <c r="G110" s="180"/>
      <c r="H110" s="180"/>
      <c r="I110" s="180"/>
      <c r="J110" s="159"/>
    </row>
    <row r="111" spans="1:10" ht="20" customHeight="1">
      <c r="A111" s="441">
        <v>6</v>
      </c>
      <c r="B111" s="159" t="s">
        <v>154</v>
      </c>
      <c r="C111" s="457"/>
      <c r="D111" s="159">
        <v>400</v>
      </c>
      <c r="E111" s="180"/>
      <c r="F111" s="180"/>
      <c r="G111" s="180"/>
      <c r="H111" s="180"/>
      <c r="I111" s="180"/>
      <c r="J111" s="159"/>
    </row>
    <row r="112" spans="1:10" ht="20" customHeight="1">
      <c r="A112" s="441"/>
      <c r="B112" s="159" t="s">
        <v>172</v>
      </c>
      <c r="C112" s="457"/>
      <c r="D112" s="159">
        <v>340</v>
      </c>
      <c r="E112" s="180"/>
      <c r="F112" s="180"/>
      <c r="G112" s="180"/>
      <c r="H112" s="180"/>
      <c r="I112" s="180"/>
      <c r="J112" s="159"/>
    </row>
    <row r="113" spans="1:10" ht="20" customHeight="1">
      <c r="A113" s="441">
        <v>7</v>
      </c>
      <c r="B113" s="159" t="s">
        <v>173</v>
      </c>
      <c r="C113" s="457"/>
      <c r="D113" s="159">
        <v>740</v>
      </c>
      <c r="E113" s="180"/>
      <c r="F113" s="180"/>
      <c r="G113" s="180"/>
      <c r="H113" s="180"/>
      <c r="I113" s="180"/>
      <c r="J113" s="159"/>
    </row>
    <row r="114" spans="1:10" ht="20" customHeight="1">
      <c r="A114" s="441">
        <v>8</v>
      </c>
      <c r="B114" s="159" t="s">
        <v>174</v>
      </c>
      <c r="C114" s="457"/>
      <c r="D114" s="159">
        <v>690</v>
      </c>
      <c r="E114" s="180"/>
      <c r="F114" s="180"/>
      <c r="G114" s="180"/>
      <c r="H114" s="180"/>
      <c r="I114" s="180"/>
      <c r="J114" s="159"/>
    </row>
    <row r="115" spans="1:10" ht="20" customHeight="1">
      <c r="A115" s="441">
        <v>9</v>
      </c>
      <c r="B115" s="159" t="s">
        <v>175</v>
      </c>
      <c r="C115" s="457"/>
      <c r="D115" s="159">
        <v>420</v>
      </c>
      <c r="E115" s="180"/>
      <c r="F115" s="180"/>
      <c r="G115" s="180"/>
      <c r="H115" s="180"/>
      <c r="I115" s="180"/>
      <c r="J115" s="159"/>
    </row>
    <row r="116" spans="1:10" ht="20" customHeight="1">
      <c r="A116" s="441">
        <v>10</v>
      </c>
      <c r="B116" s="159" t="s">
        <v>176</v>
      </c>
      <c r="C116" s="457"/>
      <c r="D116" s="159">
        <v>570</v>
      </c>
      <c r="E116" s="180"/>
      <c r="F116" s="180"/>
      <c r="G116" s="180"/>
      <c r="H116" s="180"/>
      <c r="I116" s="180"/>
      <c r="J116" s="159"/>
    </row>
    <row r="117" spans="1:10" ht="20" customHeight="1">
      <c r="A117" s="441">
        <v>11</v>
      </c>
      <c r="B117" s="159" t="s">
        <v>177</v>
      </c>
      <c r="C117" s="457"/>
      <c r="D117" s="159">
        <v>680</v>
      </c>
      <c r="E117" s="180"/>
      <c r="F117" s="180"/>
      <c r="G117" s="180"/>
      <c r="H117" s="180"/>
      <c r="I117" s="180"/>
      <c r="J117" s="159"/>
    </row>
    <row r="118" spans="1:10" ht="20" customHeight="1">
      <c r="A118" s="441">
        <v>12</v>
      </c>
      <c r="B118" s="159" t="s">
        <v>178</v>
      </c>
      <c r="C118" s="457"/>
      <c r="D118" s="159">
        <v>650</v>
      </c>
      <c r="E118" s="180"/>
      <c r="F118" s="180"/>
      <c r="G118" s="180"/>
      <c r="H118" s="180"/>
      <c r="I118" s="180"/>
      <c r="J118" s="159"/>
    </row>
    <row r="119" spans="1:10" ht="20" customHeight="1">
      <c r="A119" s="441">
        <v>13</v>
      </c>
      <c r="B119" s="159" t="s">
        <v>179</v>
      </c>
      <c r="C119" s="457"/>
      <c r="D119" s="159">
        <v>380</v>
      </c>
      <c r="E119" s="180"/>
      <c r="F119" s="180"/>
      <c r="G119" s="180"/>
      <c r="H119" s="180"/>
      <c r="I119" s="180"/>
      <c r="J119" s="159"/>
    </row>
    <row r="120" spans="1:10" ht="20" customHeight="1">
      <c r="A120" s="441">
        <v>14</v>
      </c>
      <c r="B120" s="159" t="s">
        <v>180</v>
      </c>
      <c r="C120" s="457"/>
      <c r="D120" s="159">
        <v>330</v>
      </c>
      <c r="E120" s="180"/>
      <c r="F120" s="180"/>
      <c r="G120" s="180"/>
      <c r="H120" s="180"/>
      <c r="I120" s="180"/>
      <c r="J120" s="159"/>
    </row>
    <row r="121" spans="1:10" ht="20" customHeight="1">
      <c r="A121" s="441">
        <v>15</v>
      </c>
      <c r="B121" s="159" t="s">
        <v>181</v>
      </c>
      <c r="C121" s="457"/>
      <c r="D121" s="159">
        <v>400</v>
      </c>
      <c r="E121" s="180"/>
      <c r="F121" s="180"/>
      <c r="G121" s="180"/>
      <c r="H121" s="180"/>
      <c r="I121" s="180"/>
      <c r="J121" s="159"/>
    </row>
    <row r="122" spans="1:10" ht="20" customHeight="1">
      <c r="A122" s="441">
        <v>16</v>
      </c>
      <c r="B122" s="159" t="s">
        <v>182</v>
      </c>
      <c r="C122" s="457"/>
      <c r="D122" s="159">
        <v>540</v>
      </c>
      <c r="E122" s="180"/>
      <c r="F122" s="180"/>
      <c r="G122" s="180"/>
      <c r="H122" s="180"/>
      <c r="I122" s="180"/>
      <c r="J122" s="159"/>
    </row>
    <row r="123" spans="1:10" ht="20" customHeight="1">
      <c r="A123" s="441">
        <v>17</v>
      </c>
      <c r="B123" s="159" t="s">
        <v>183</v>
      </c>
      <c r="C123" s="457"/>
      <c r="D123" s="159">
        <v>590</v>
      </c>
      <c r="E123" s="180"/>
      <c r="F123" s="180"/>
      <c r="G123" s="180"/>
      <c r="H123" s="180"/>
      <c r="I123" s="180"/>
      <c r="J123" s="159"/>
    </row>
    <row r="124" spans="1:10" ht="20" customHeight="1">
      <c r="A124" s="441">
        <v>18</v>
      </c>
      <c r="B124" s="159" t="s">
        <v>184</v>
      </c>
      <c r="C124" s="457"/>
      <c r="D124" s="159">
        <v>410</v>
      </c>
      <c r="E124" s="180"/>
      <c r="F124" s="180"/>
      <c r="G124" s="180"/>
      <c r="H124" s="180"/>
      <c r="I124" s="180"/>
      <c r="J124" s="159"/>
    </row>
    <row r="125" spans="1:10" ht="20" customHeight="1">
      <c r="A125" s="441">
        <v>19</v>
      </c>
      <c r="B125" s="159" t="s">
        <v>185</v>
      </c>
      <c r="C125" s="457"/>
      <c r="D125" s="159">
        <v>450</v>
      </c>
      <c r="E125" s="180"/>
      <c r="F125" s="180"/>
      <c r="G125" s="180"/>
      <c r="H125" s="180"/>
      <c r="I125" s="180"/>
      <c r="J125" s="159"/>
    </row>
    <row r="126" spans="1:10" ht="20" customHeight="1">
      <c r="A126" s="441">
        <v>20</v>
      </c>
      <c r="B126" s="159" t="s">
        <v>186</v>
      </c>
      <c r="C126" s="457"/>
      <c r="D126" s="159">
        <v>640</v>
      </c>
      <c r="E126" s="180"/>
      <c r="F126" s="180"/>
      <c r="G126" s="180"/>
      <c r="H126" s="180"/>
      <c r="I126" s="180"/>
      <c r="J126" s="159"/>
    </row>
    <row r="127" spans="1:10" ht="20" customHeight="1">
      <c r="A127" s="441">
        <v>21</v>
      </c>
      <c r="B127" s="159" t="s">
        <v>187</v>
      </c>
      <c r="C127" s="457"/>
      <c r="D127" s="159">
        <v>760</v>
      </c>
      <c r="E127" s="180"/>
      <c r="F127" s="180"/>
      <c r="G127" s="180"/>
      <c r="H127" s="180"/>
      <c r="I127" s="180"/>
      <c r="J127" s="159"/>
    </row>
    <row r="128" spans="1:10" ht="20" customHeight="1">
      <c r="A128" s="441">
        <v>22</v>
      </c>
      <c r="B128" s="159" t="s">
        <v>188</v>
      </c>
      <c r="C128" s="457"/>
      <c r="D128" s="159">
        <v>250</v>
      </c>
      <c r="E128" s="180"/>
      <c r="F128" s="180"/>
      <c r="G128" s="180"/>
      <c r="H128" s="180"/>
      <c r="I128" s="180"/>
      <c r="J128" s="159"/>
    </row>
    <row r="129" spans="1:10" ht="20" customHeight="1">
      <c r="A129" s="441">
        <v>23</v>
      </c>
      <c r="B129" s="159" t="s">
        <v>309</v>
      </c>
      <c r="C129" s="457"/>
      <c r="D129" s="159">
        <v>380</v>
      </c>
      <c r="E129" s="180"/>
      <c r="F129" s="180"/>
      <c r="G129" s="180"/>
      <c r="H129" s="180"/>
      <c r="I129" s="180"/>
      <c r="J129" s="159"/>
    </row>
    <row r="130" spans="1:10" ht="20" customHeight="1">
      <c r="A130" s="441">
        <v>24</v>
      </c>
      <c r="B130" s="159" t="s">
        <v>155</v>
      </c>
      <c r="C130" s="457"/>
      <c r="D130" s="159">
        <v>450</v>
      </c>
      <c r="E130" s="180"/>
      <c r="F130" s="180"/>
      <c r="G130" s="180"/>
      <c r="H130" s="180"/>
      <c r="I130" s="180"/>
      <c r="J130" s="159"/>
    </row>
    <row r="131" spans="1:10" ht="20" customHeight="1">
      <c r="A131" s="441"/>
      <c r="B131" s="159" t="s">
        <v>301</v>
      </c>
      <c r="C131" s="457"/>
      <c r="D131" s="159">
        <v>540</v>
      </c>
      <c r="E131" s="180"/>
      <c r="F131" s="180"/>
      <c r="G131" s="180"/>
      <c r="H131" s="180"/>
      <c r="I131" s="180"/>
      <c r="J131" s="159"/>
    </row>
    <row r="132" spans="1:10" ht="20" customHeight="1">
      <c r="A132" s="441">
        <v>25</v>
      </c>
      <c r="B132" s="159" t="s">
        <v>189</v>
      </c>
      <c r="C132" s="457"/>
      <c r="D132" s="159">
        <v>490</v>
      </c>
      <c r="E132" s="180"/>
      <c r="F132" s="180"/>
      <c r="G132" s="180"/>
      <c r="H132" s="180"/>
      <c r="I132" s="180"/>
      <c r="J132" s="159"/>
    </row>
    <row r="133" spans="1:10" ht="20" customHeight="1">
      <c r="A133" s="441">
        <v>26</v>
      </c>
      <c r="B133" s="159" t="s">
        <v>190</v>
      </c>
      <c r="C133" s="457"/>
      <c r="D133" s="159">
        <v>610</v>
      </c>
      <c r="E133" s="180"/>
      <c r="F133" s="180"/>
      <c r="G133" s="180"/>
      <c r="H133" s="180"/>
      <c r="I133" s="180"/>
      <c r="J133" s="159"/>
    </row>
    <row r="134" spans="1:10" ht="20" customHeight="1">
      <c r="A134" s="441">
        <v>27</v>
      </c>
      <c r="B134" s="159" t="s">
        <v>191</v>
      </c>
      <c r="C134" s="457"/>
      <c r="D134" s="159">
        <v>460</v>
      </c>
      <c r="E134" s="180"/>
      <c r="F134" s="180"/>
      <c r="G134" s="180"/>
      <c r="H134" s="180"/>
      <c r="I134" s="180"/>
      <c r="J134" s="159"/>
    </row>
    <row r="135" spans="1:10" ht="20" customHeight="1">
      <c r="A135" s="441">
        <v>28</v>
      </c>
      <c r="B135" s="159" t="s">
        <v>192</v>
      </c>
      <c r="C135" s="457"/>
      <c r="D135" s="159">
        <v>720</v>
      </c>
      <c r="E135" s="180"/>
      <c r="F135" s="180"/>
      <c r="G135" s="180"/>
      <c r="H135" s="180"/>
      <c r="I135" s="180"/>
      <c r="J135" s="159"/>
    </row>
    <row r="136" spans="1:10" ht="20" customHeight="1">
      <c r="A136" s="441">
        <v>29</v>
      </c>
      <c r="B136" s="159" t="s">
        <v>193</v>
      </c>
      <c r="C136" s="457"/>
      <c r="D136" s="159">
        <v>560</v>
      </c>
      <c r="E136" s="180"/>
      <c r="F136" s="180"/>
      <c r="G136" s="180"/>
      <c r="H136" s="180"/>
      <c r="I136" s="180"/>
      <c r="J136" s="159"/>
    </row>
    <row r="137" spans="1:10" ht="20" customHeight="1">
      <c r="A137" s="441">
        <v>30</v>
      </c>
      <c r="B137" s="159" t="s">
        <v>194</v>
      </c>
      <c r="C137" s="159"/>
      <c r="D137" s="159"/>
      <c r="E137" s="180"/>
      <c r="F137" s="180"/>
      <c r="G137" s="180"/>
      <c r="H137" s="180"/>
      <c r="I137" s="180"/>
      <c r="J137" s="159"/>
    </row>
    <row r="138" spans="1:10" ht="20" customHeight="1">
      <c r="A138" s="441">
        <v>31</v>
      </c>
      <c r="B138" s="159" t="s">
        <v>195</v>
      </c>
      <c r="C138" s="457"/>
      <c r="D138" s="159">
        <v>580</v>
      </c>
      <c r="E138" s="180"/>
      <c r="F138" s="180"/>
      <c r="G138" s="180"/>
      <c r="H138" s="180"/>
      <c r="I138" s="180"/>
      <c r="J138" s="159"/>
    </row>
    <row r="139" spans="1:10" ht="20" customHeight="1">
      <c r="A139" s="441">
        <v>32</v>
      </c>
      <c r="B139" s="159" t="s">
        <v>196</v>
      </c>
      <c r="C139" s="457"/>
      <c r="D139" s="159">
        <v>1120</v>
      </c>
      <c r="E139" s="180"/>
      <c r="F139" s="180"/>
      <c r="G139" s="180"/>
      <c r="H139" s="180"/>
      <c r="I139" s="180"/>
      <c r="J139" s="159"/>
    </row>
    <row r="140" spans="1:10" ht="20" customHeight="1">
      <c r="A140" s="441"/>
      <c r="B140" s="159" t="s">
        <v>197</v>
      </c>
      <c r="C140" s="457"/>
      <c r="D140" s="159">
        <v>1040</v>
      </c>
      <c r="E140" s="180"/>
      <c r="F140" s="180"/>
      <c r="G140" s="180"/>
      <c r="H140" s="180"/>
      <c r="I140" s="180"/>
      <c r="J140" s="159"/>
    </row>
    <row r="141" spans="1:10" ht="20" customHeight="1">
      <c r="A141" s="441">
        <v>33</v>
      </c>
      <c r="B141" s="159" t="s">
        <v>198</v>
      </c>
      <c r="C141" s="159"/>
      <c r="D141" s="159">
        <v>440</v>
      </c>
      <c r="E141" s="180"/>
      <c r="F141" s="180"/>
      <c r="G141" s="180"/>
      <c r="H141" s="180"/>
      <c r="I141" s="180"/>
      <c r="J141" s="159"/>
    </row>
    <row r="142" spans="1:10" ht="20" customHeight="1">
      <c r="A142" s="441">
        <v>34</v>
      </c>
      <c r="B142" s="159" t="s">
        <v>199</v>
      </c>
      <c r="C142" s="457"/>
      <c r="D142" s="159">
        <v>560</v>
      </c>
      <c r="E142" s="180"/>
      <c r="F142" s="180"/>
      <c r="G142" s="180"/>
      <c r="H142" s="180"/>
      <c r="I142" s="180"/>
      <c r="J142" s="159"/>
    </row>
    <row r="143" spans="1:10" ht="20" customHeight="1">
      <c r="A143" s="441">
        <v>35</v>
      </c>
      <c r="B143" s="159" t="s">
        <v>310</v>
      </c>
      <c r="C143" s="457"/>
      <c r="D143" s="457">
        <v>620</v>
      </c>
      <c r="E143" s="180"/>
      <c r="F143" s="180"/>
      <c r="G143" s="180"/>
      <c r="H143" s="180"/>
      <c r="I143" s="180"/>
      <c r="J143" s="159"/>
    </row>
    <row r="144" spans="1:10" ht="20" customHeight="1">
      <c r="A144" s="441">
        <v>36</v>
      </c>
      <c r="B144" s="159" t="s">
        <v>45</v>
      </c>
      <c r="C144" s="457"/>
      <c r="D144" s="159">
        <v>820</v>
      </c>
      <c r="E144" s="180"/>
      <c r="F144" s="180"/>
      <c r="G144" s="180"/>
      <c r="H144" s="180"/>
      <c r="I144" s="180"/>
      <c r="J144" s="159"/>
    </row>
    <row r="145" spans="1:10" ht="20" customHeight="1">
      <c r="A145" s="441">
        <v>37</v>
      </c>
      <c r="B145" s="159" t="s">
        <v>200</v>
      </c>
      <c r="C145" s="457"/>
      <c r="D145" s="159">
        <v>620</v>
      </c>
      <c r="E145" s="180"/>
      <c r="F145" s="180"/>
      <c r="G145" s="180"/>
      <c r="H145" s="180"/>
      <c r="I145" s="180"/>
      <c r="J145" s="159"/>
    </row>
    <row r="146" spans="1:10" ht="20" customHeight="1">
      <c r="A146" s="441">
        <v>38</v>
      </c>
      <c r="B146" s="159" t="s">
        <v>201</v>
      </c>
      <c r="C146" s="457"/>
      <c r="D146" s="159">
        <v>550</v>
      </c>
      <c r="E146" s="180"/>
      <c r="F146" s="180"/>
      <c r="G146" s="180"/>
      <c r="H146" s="180"/>
      <c r="I146" s="180"/>
      <c r="J146" s="159"/>
    </row>
    <row r="147" spans="1:10" ht="20" customHeight="1">
      <c r="A147" s="441">
        <v>39</v>
      </c>
      <c r="B147" s="159" t="s">
        <v>202</v>
      </c>
      <c r="C147" s="457"/>
      <c r="D147" s="159">
        <v>650</v>
      </c>
      <c r="E147" s="180"/>
      <c r="F147" s="180"/>
      <c r="G147" s="180"/>
      <c r="H147" s="180"/>
      <c r="I147" s="180"/>
      <c r="J147" s="159"/>
    </row>
    <row r="148" spans="1:10" ht="20" customHeight="1">
      <c r="A148" s="441">
        <v>40</v>
      </c>
      <c r="B148" s="159" t="s">
        <v>203</v>
      </c>
      <c r="C148" s="457"/>
      <c r="D148" s="159">
        <v>550</v>
      </c>
      <c r="E148" s="180"/>
      <c r="F148" s="180"/>
      <c r="G148" s="180"/>
      <c r="H148" s="180"/>
      <c r="I148" s="180"/>
      <c r="J148" s="159"/>
    </row>
    <row r="149" spans="1:10" ht="20" customHeight="1">
      <c r="A149" s="441">
        <v>42</v>
      </c>
      <c r="B149" s="159" t="s">
        <v>204</v>
      </c>
      <c r="C149" s="457"/>
      <c r="D149" s="159">
        <v>590</v>
      </c>
      <c r="E149" s="180"/>
      <c r="F149" s="180"/>
      <c r="G149" s="180"/>
      <c r="H149" s="180"/>
      <c r="I149" s="180"/>
      <c r="J149" s="159"/>
    </row>
    <row r="150" spans="1:10" ht="20" customHeight="1">
      <c r="A150" s="441">
        <v>44</v>
      </c>
      <c r="B150" s="159" t="s">
        <v>205</v>
      </c>
      <c r="C150" s="457"/>
      <c r="D150" s="159">
        <v>680</v>
      </c>
      <c r="E150" s="180"/>
      <c r="F150" s="180"/>
      <c r="G150" s="180"/>
      <c r="H150" s="180"/>
      <c r="I150" s="180"/>
      <c r="J150" s="159"/>
    </row>
    <row r="151" spans="1:10" ht="20" customHeight="1">
      <c r="A151" s="441">
        <v>45</v>
      </c>
      <c r="B151" s="159" t="s">
        <v>206</v>
      </c>
      <c r="C151" s="457"/>
      <c r="D151" s="159">
        <v>640</v>
      </c>
      <c r="E151" s="180"/>
      <c r="F151" s="180"/>
      <c r="G151" s="180"/>
      <c r="H151" s="180"/>
      <c r="I151" s="180"/>
      <c r="J151" s="159"/>
    </row>
    <row r="152" spans="1:10" ht="20" customHeight="1">
      <c r="A152" s="441">
        <v>47</v>
      </c>
      <c r="B152" s="159" t="s">
        <v>207</v>
      </c>
      <c r="C152" s="457"/>
      <c r="D152" s="159">
        <v>470</v>
      </c>
      <c r="E152" s="180"/>
      <c r="F152" s="180"/>
      <c r="G152" s="180"/>
      <c r="H152" s="180"/>
      <c r="I152" s="180"/>
      <c r="J152" s="159"/>
    </row>
    <row r="153" spans="1:10" ht="20" customHeight="1">
      <c r="A153" s="441"/>
      <c r="B153" s="159" t="s">
        <v>208</v>
      </c>
      <c r="C153" s="457"/>
      <c r="D153" s="159">
        <v>720</v>
      </c>
      <c r="E153" s="180"/>
      <c r="F153" s="180"/>
      <c r="G153" s="180"/>
      <c r="H153" s="180"/>
      <c r="I153" s="180"/>
      <c r="J153" s="159"/>
    </row>
    <row r="154" spans="1:10" ht="20" customHeight="1">
      <c r="A154" s="441">
        <v>48</v>
      </c>
      <c r="B154" s="159" t="s">
        <v>209</v>
      </c>
      <c r="C154" s="457"/>
      <c r="D154" s="159">
        <v>440</v>
      </c>
      <c r="E154" s="180"/>
      <c r="F154" s="180"/>
      <c r="G154" s="180"/>
      <c r="H154" s="180"/>
      <c r="I154" s="180"/>
      <c r="J154" s="159"/>
    </row>
    <row r="155" spans="1:10" ht="20" customHeight="1">
      <c r="A155" s="441">
        <v>49</v>
      </c>
      <c r="B155" s="159" t="s">
        <v>210</v>
      </c>
      <c r="C155" s="457"/>
      <c r="D155" s="159">
        <v>480</v>
      </c>
      <c r="E155" s="180"/>
      <c r="F155" s="180"/>
      <c r="G155" s="180"/>
      <c r="H155" s="180"/>
      <c r="I155" s="180"/>
      <c r="J155" s="159"/>
    </row>
    <row r="156" spans="1:10" ht="20" customHeight="1">
      <c r="A156" s="441">
        <v>50</v>
      </c>
      <c r="B156" s="159" t="s">
        <v>211</v>
      </c>
      <c r="C156" s="457"/>
      <c r="D156" s="159">
        <v>650</v>
      </c>
      <c r="E156" s="180"/>
      <c r="F156" s="180"/>
      <c r="G156" s="180"/>
      <c r="H156" s="180"/>
      <c r="I156" s="180"/>
      <c r="J156" s="159"/>
    </row>
    <row r="157" spans="1:10" ht="20" customHeight="1">
      <c r="A157" s="441">
        <v>51</v>
      </c>
      <c r="B157" s="159" t="s">
        <v>212</v>
      </c>
      <c r="C157" s="457"/>
      <c r="D157" s="159">
        <v>450</v>
      </c>
      <c r="E157" s="180"/>
      <c r="F157" s="180"/>
      <c r="G157" s="180"/>
      <c r="H157" s="180"/>
      <c r="I157" s="180"/>
      <c r="J157" s="159"/>
    </row>
    <row r="158" spans="1:10" ht="20" customHeight="1">
      <c r="A158" s="441">
        <v>52</v>
      </c>
      <c r="B158" s="159" t="s">
        <v>213</v>
      </c>
      <c r="C158" s="457"/>
      <c r="D158" s="159">
        <v>670</v>
      </c>
      <c r="E158" s="180"/>
      <c r="F158" s="180"/>
      <c r="G158" s="180"/>
      <c r="H158" s="180"/>
      <c r="I158" s="180"/>
      <c r="J158" s="159"/>
    </row>
    <row r="159" spans="1:10" ht="20" customHeight="1">
      <c r="A159" s="441">
        <v>53</v>
      </c>
      <c r="B159" s="159" t="s">
        <v>214</v>
      </c>
      <c r="C159" s="457"/>
      <c r="D159" s="159">
        <v>880</v>
      </c>
      <c r="E159" s="180"/>
      <c r="F159" s="180"/>
      <c r="G159" s="180"/>
      <c r="H159" s="180"/>
      <c r="I159" s="180"/>
      <c r="J159" s="159"/>
    </row>
    <row r="160" spans="1:10" ht="20" customHeight="1">
      <c r="A160" s="441">
        <v>54</v>
      </c>
      <c r="B160" s="159" t="s">
        <v>215</v>
      </c>
      <c r="C160" s="457"/>
      <c r="D160" s="159">
        <v>450</v>
      </c>
      <c r="E160" s="180"/>
      <c r="F160" s="180"/>
      <c r="G160" s="180"/>
      <c r="H160" s="180"/>
      <c r="I160" s="180"/>
      <c r="J160" s="159"/>
    </row>
    <row r="161" spans="1:10" ht="20" customHeight="1">
      <c r="A161" s="441">
        <v>55</v>
      </c>
      <c r="B161" s="159" t="s">
        <v>216</v>
      </c>
      <c r="C161" s="457"/>
      <c r="D161" s="159">
        <v>680</v>
      </c>
      <c r="E161" s="180"/>
      <c r="F161" s="180"/>
      <c r="G161" s="180"/>
      <c r="H161" s="180"/>
      <c r="I161" s="180"/>
      <c r="J161" s="159"/>
    </row>
    <row r="162" spans="1:10" ht="20" customHeight="1">
      <c r="A162" s="441">
        <v>56</v>
      </c>
      <c r="B162" s="159" t="s">
        <v>217</v>
      </c>
      <c r="C162" s="457"/>
      <c r="D162" s="159">
        <v>860</v>
      </c>
      <c r="E162" s="180"/>
      <c r="F162" s="180"/>
      <c r="G162" s="180"/>
      <c r="H162" s="180"/>
      <c r="I162" s="180"/>
      <c r="J162" s="159"/>
    </row>
    <row r="163" spans="1:10" ht="20" customHeight="1">
      <c r="A163" s="441">
        <v>57</v>
      </c>
      <c r="B163" s="159" t="s">
        <v>311</v>
      </c>
      <c r="C163" s="457"/>
      <c r="D163" s="457">
        <v>1150</v>
      </c>
      <c r="E163" s="180"/>
      <c r="F163" s="180"/>
      <c r="G163" s="180"/>
      <c r="H163" s="180"/>
      <c r="I163" s="180"/>
      <c r="J163" s="159"/>
    </row>
    <row r="164" spans="1:10" ht="20" customHeight="1">
      <c r="A164" s="441"/>
      <c r="B164" s="159" t="s">
        <v>312</v>
      </c>
      <c r="C164" s="457"/>
      <c r="D164" s="457">
        <v>950</v>
      </c>
      <c r="E164" s="180"/>
      <c r="F164" s="180"/>
      <c r="G164" s="180"/>
      <c r="H164" s="180"/>
      <c r="I164" s="180"/>
      <c r="J164" s="159"/>
    </row>
    <row r="165" spans="1:10" ht="20" customHeight="1">
      <c r="A165" s="441">
        <v>58</v>
      </c>
      <c r="B165" s="159" t="s">
        <v>313</v>
      </c>
      <c r="C165" s="457"/>
      <c r="D165" s="457">
        <v>960</v>
      </c>
      <c r="E165" s="180"/>
      <c r="F165" s="180"/>
      <c r="G165" s="180"/>
      <c r="H165" s="180"/>
      <c r="I165" s="180"/>
      <c r="J165" s="159"/>
    </row>
    <row r="166" spans="1:10" ht="20" customHeight="1">
      <c r="A166" s="441">
        <v>59</v>
      </c>
      <c r="B166" s="159" t="s">
        <v>218</v>
      </c>
      <c r="C166" s="457"/>
      <c r="D166" s="457">
        <v>1600</v>
      </c>
      <c r="E166" s="180"/>
      <c r="F166" s="180"/>
      <c r="G166" s="180"/>
      <c r="H166" s="180"/>
      <c r="I166" s="180"/>
      <c r="J166" s="159"/>
    </row>
    <row r="167" spans="1:10" ht="20" customHeight="1">
      <c r="A167" s="441">
        <v>60</v>
      </c>
      <c r="B167" s="159" t="s">
        <v>193</v>
      </c>
      <c r="C167" s="457"/>
      <c r="D167" s="159">
        <v>720</v>
      </c>
      <c r="E167" s="180"/>
      <c r="F167" s="180"/>
      <c r="G167" s="180"/>
      <c r="H167" s="180"/>
      <c r="I167" s="180"/>
      <c r="J167" s="159"/>
    </row>
    <row r="168" spans="1:10" ht="20" customHeight="1">
      <c r="A168" s="441">
        <v>61</v>
      </c>
      <c r="B168" s="159" t="s">
        <v>219</v>
      </c>
      <c r="C168" s="159"/>
      <c r="D168" s="159"/>
      <c r="E168" s="180"/>
      <c r="F168" s="180"/>
      <c r="G168" s="180"/>
      <c r="H168" s="180"/>
      <c r="I168" s="180"/>
      <c r="J168" s="159"/>
    </row>
    <row r="169" spans="1:10" ht="20" customHeight="1">
      <c r="A169" s="441">
        <v>62</v>
      </c>
      <c r="B169" s="159" t="s">
        <v>220</v>
      </c>
      <c r="C169" s="457"/>
      <c r="D169" s="159">
        <v>580</v>
      </c>
      <c r="E169" s="180"/>
      <c r="F169" s="180"/>
      <c r="G169" s="180"/>
      <c r="H169" s="180"/>
      <c r="I169" s="180"/>
      <c r="J169" s="159"/>
    </row>
    <row r="170" spans="1:10" ht="20" customHeight="1">
      <c r="A170" s="441">
        <v>63</v>
      </c>
      <c r="B170" s="159" t="s">
        <v>221</v>
      </c>
      <c r="C170" s="457"/>
      <c r="D170" s="159">
        <v>440</v>
      </c>
      <c r="E170" s="180"/>
      <c r="F170" s="180"/>
      <c r="G170" s="180"/>
      <c r="H170" s="180"/>
      <c r="I170" s="180"/>
      <c r="J170" s="159"/>
    </row>
    <row r="171" spans="1:10" ht="20" customHeight="1">
      <c r="A171" s="441">
        <v>64</v>
      </c>
      <c r="B171" s="159" t="s">
        <v>222</v>
      </c>
      <c r="C171" s="457"/>
      <c r="D171" s="159">
        <v>470</v>
      </c>
      <c r="E171" s="180"/>
      <c r="F171" s="180"/>
      <c r="G171" s="180"/>
      <c r="H171" s="180"/>
      <c r="I171" s="180"/>
      <c r="J171" s="159"/>
    </row>
    <row r="172" spans="1:10" ht="20" customHeight="1">
      <c r="A172" s="441">
        <v>65</v>
      </c>
      <c r="B172" s="159" t="s">
        <v>223</v>
      </c>
      <c r="C172" s="457"/>
      <c r="D172" s="159">
        <v>820</v>
      </c>
      <c r="E172" s="180"/>
      <c r="F172" s="180"/>
      <c r="G172" s="180"/>
      <c r="H172" s="180"/>
      <c r="I172" s="180"/>
      <c r="J172" s="159"/>
    </row>
    <row r="173" spans="1:10" ht="20" customHeight="1">
      <c r="A173" s="441">
        <v>66</v>
      </c>
      <c r="B173" s="159" t="s">
        <v>224</v>
      </c>
      <c r="C173" s="457"/>
      <c r="D173" s="159">
        <v>540</v>
      </c>
      <c r="E173" s="180"/>
      <c r="F173" s="180"/>
      <c r="G173" s="180"/>
      <c r="H173" s="180"/>
      <c r="I173" s="180"/>
      <c r="J173" s="159"/>
    </row>
    <row r="174" spans="1:10" ht="20" customHeight="1">
      <c r="A174" s="441">
        <v>67</v>
      </c>
      <c r="B174" s="159" t="s">
        <v>314</v>
      </c>
      <c r="C174" s="457"/>
      <c r="D174" s="159">
        <v>550</v>
      </c>
      <c r="E174" s="180"/>
      <c r="F174" s="180"/>
      <c r="G174" s="180"/>
      <c r="H174" s="180"/>
      <c r="I174" s="180"/>
      <c r="J174" s="159"/>
    </row>
    <row r="175" spans="1:10" ht="20" customHeight="1">
      <c r="A175" s="441">
        <v>69</v>
      </c>
      <c r="B175" s="159" t="s">
        <v>226</v>
      </c>
      <c r="C175" s="457"/>
      <c r="D175" s="159">
        <v>540</v>
      </c>
      <c r="E175" s="180"/>
      <c r="F175" s="180"/>
      <c r="G175" s="180"/>
      <c r="H175" s="180"/>
      <c r="I175" s="180"/>
      <c r="J175" s="159"/>
    </row>
    <row r="176" spans="1:10" ht="20" customHeight="1">
      <c r="A176" s="441">
        <v>70</v>
      </c>
      <c r="B176" s="159" t="s">
        <v>227</v>
      </c>
      <c r="C176" s="457"/>
      <c r="D176" s="159">
        <v>1050</v>
      </c>
      <c r="E176" s="180"/>
      <c r="F176" s="180"/>
      <c r="G176" s="180"/>
      <c r="H176" s="180"/>
      <c r="I176" s="180"/>
      <c r="J176" s="159"/>
    </row>
    <row r="177" spans="1:10" ht="20" customHeight="1">
      <c r="A177" s="441">
        <v>71</v>
      </c>
      <c r="B177" s="159" t="s">
        <v>82</v>
      </c>
      <c r="C177" s="457"/>
      <c r="D177" s="159">
        <v>380</v>
      </c>
      <c r="E177" s="180"/>
      <c r="F177" s="180"/>
      <c r="G177" s="180"/>
      <c r="H177" s="180"/>
      <c r="I177" s="180"/>
      <c r="J177" s="159"/>
    </row>
    <row r="178" spans="1:10" ht="20" customHeight="1">
      <c r="A178" s="441">
        <v>72</v>
      </c>
      <c r="B178" s="159" t="s">
        <v>228</v>
      </c>
      <c r="C178" s="457"/>
      <c r="D178" s="159">
        <v>500</v>
      </c>
      <c r="E178" s="180"/>
      <c r="F178" s="180"/>
      <c r="G178" s="180"/>
      <c r="H178" s="180"/>
      <c r="I178" s="180"/>
      <c r="J178" s="159"/>
    </row>
    <row r="179" spans="1:10" ht="20" customHeight="1">
      <c r="A179" s="441">
        <v>74</v>
      </c>
      <c r="B179" s="159" t="s">
        <v>229</v>
      </c>
      <c r="C179" s="457"/>
      <c r="D179" s="159">
        <v>520</v>
      </c>
      <c r="E179" s="180"/>
      <c r="F179" s="180"/>
      <c r="G179" s="180"/>
      <c r="H179" s="180"/>
      <c r="I179" s="180"/>
      <c r="J179" s="159"/>
    </row>
    <row r="180" spans="1:10" ht="20" customHeight="1">
      <c r="A180" s="441">
        <v>75</v>
      </c>
      <c r="B180" s="159" t="s">
        <v>230</v>
      </c>
      <c r="C180" s="457"/>
      <c r="D180" s="159">
        <v>460</v>
      </c>
      <c r="E180" s="180"/>
      <c r="F180" s="180"/>
      <c r="G180" s="180"/>
      <c r="H180" s="180"/>
      <c r="I180" s="180"/>
      <c r="J180" s="159"/>
    </row>
    <row r="181" spans="1:10" ht="20" customHeight="1">
      <c r="A181" s="441">
        <v>76</v>
      </c>
      <c r="B181" s="159" t="s">
        <v>231</v>
      </c>
      <c r="C181" s="457"/>
      <c r="D181" s="159">
        <v>1080</v>
      </c>
      <c r="E181" s="180"/>
      <c r="F181" s="180"/>
      <c r="G181" s="180"/>
      <c r="H181" s="180"/>
      <c r="I181" s="180"/>
      <c r="J181" s="159"/>
    </row>
    <row r="182" spans="1:10" ht="20" customHeight="1">
      <c r="A182" s="441">
        <v>78</v>
      </c>
      <c r="B182" s="159" t="s">
        <v>232</v>
      </c>
      <c r="C182" s="457"/>
      <c r="D182" s="457">
        <v>730</v>
      </c>
      <c r="E182" s="180"/>
      <c r="F182" s="180"/>
      <c r="G182" s="180"/>
      <c r="H182" s="180"/>
      <c r="I182" s="180"/>
      <c r="J182" s="159"/>
    </row>
    <row r="183" spans="1:10" ht="20" customHeight="1">
      <c r="A183" s="441"/>
      <c r="B183" s="159" t="s">
        <v>255</v>
      </c>
      <c r="C183" s="457"/>
      <c r="D183" s="457">
        <v>580</v>
      </c>
      <c r="E183" s="180"/>
      <c r="F183" s="180"/>
      <c r="G183" s="180"/>
      <c r="H183" s="180"/>
      <c r="I183" s="180"/>
      <c r="J183" s="159"/>
    </row>
    <row r="184" spans="1:10" ht="20" customHeight="1">
      <c r="A184" s="441">
        <v>79</v>
      </c>
      <c r="B184" s="159" t="s">
        <v>233</v>
      </c>
      <c r="C184" s="457"/>
      <c r="D184" s="159">
        <v>870</v>
      </c>
      <c r="E184" s="180"/>
      <c r="F184" s="180"/>
      <c r="G184" s="180"/>
      <c r="H184" s="180"/>
      <c r="I184" s="180"/>
      <c r="J184" s="159"/>
    </row>
    <row r="185" spans="1:10" ht="20" customHeight="1">
      <c r="A185" s="441">
        <v>80</v>
      </c>
      <c r="B185" s="159" t="s">
        <v>234</v>
      </c>
      <c r="C185" s="457"/>
      <c r="D185" s="159">
        <v>570</v>
      </c>
      <c r="E185" s="180"/>
      <c r="F185" s="180"/>
      <c r="G185" s="180"/>
      <c r="H185" s="180"/>
      <c r="I185" s="180"/>
      <c r="J185" s="159"/>
    </row>
    <row r="186" spans="1:10" ht="20" customHeight="1">
      <c r="A186" s="441">
        <v>81</v>
      </c>
      <c r="B186" s="159" t="s">
        <v>85</v>
      </c>
      <c r="C186" s="457"/>
      <c r="D186" s="159">
        <v>430</v>
      </c>
      <c r="E186" s="180"/>
      <c r="F186" s="180"/>
      <c r="G186" s="180"/>
      <c r="H186" s="180"/>
      <c r="I186" s="180"/>
      <c r="J186" s="159"/>
    </row>
    <row r="187" spans="1:10" ht="20" customHeight="1">
      <c r="A187" s="441">
        <v>82</v>
      </c>
      <c r="B187" s="159" t="s">
        <v>235</v>
      </c>
      <c r="C187" s="457"/>
      <c r="D187" s="159">
        <v>810</v>
      </c>
      <c r="E187" s="180"/>
      <c r="F187" s="180"/>
      <c r="G187" s="180"/>
      <c r="H187" s="180"/>
      <c r="I187" s="180"/>
      <c r="J187" s="159"/>
    </row>
    <row r="188" spans="1:10" ht="20" customHeight="1">
      <c r="A188" s="441">
        <v>83</v>
      </c>
      <c r="B188" s="159" t="s">
        <v>236</v>
      </c>
      <c r="C188" s="457"/>
      <c r="D188" s="159">
        <v>890</v>
      </c>
      <c r="E188" s="180"/>
      <c r="F188" s="180"/>
      <c r="G188" s="180"/>
      <c r="H188" s="180"/>
      <c r="I188" s="180"/>
      <c r="J188" s="159"/>
    </row>
    <row r="189" spans="1:10" ht="20" customHeight="1">
      <c r="A189" s="441">
        <v>84</v>
      </c>
      <c r="B189" s="159" t="s">
        <v>237</v>
      </c>
      <c r="C189" s="457"/>
      <c r="D189" s="159">
        <v>810</v>
      </c>
      <c r="E189" s="180"/>
      <c r="F189" s="180"/>
      <c r="G189" s="180"/>
      <c r="H189" s="180"/>
      <c r="I189" s="180"/>
      <c r="J189" s="159"/>
    </row>
    <row r="190" spans="1:10" ht="20" customHeight="1">
      <c r="A190" s="441">
        <v>85</v>
      </c>
      <c r="B190" s="159" t="s">
        <v>238</v>
      </c>
      <c r="C190" s="457"/>
      <c r="D190" s="159">
        <v>880</v>
      </c>
      <c r="E190" s="180"/>
      <c r="F190" s="180"/>
      <c r="G190" s="180"/>
      <c r="H190" s="180"/>
      <c r="I190" s="180"/>
      <c r="J190" s="159"/>
    </row>
    <row r="191" spans="1:10" ht="20" customHeight="1">
      <c r="A191" s="441">
        <v>87</v>
      </c>
      <c r="B191" s="159" t="s">
        <v>240</v>
      </c>
      <c r="C191" s="457"/>
      <c r="D191" s="159">
        <v>460</v>
      </c>
      <c r="E191" s="180"/>
      <c r="F191" s="180"/>
      <c r="G191" s="180"/>
      <c r="H191" s="180"/>
      <c r="I191" s="180"/>
      <c r="J191" s="159"/>
    </row>
    <row r="192" spans="1:10" ht="20" customHeight="1">
      <c r="A192" s="441">
        <v>88</v>
      </c>
      <c r="B192" s="159" t="s">
        <v>241</v>
      </c>
      <c r="C192" s="457"/>
      <c r="D192" s="457">
        <v>890</v>
      </c>
      <c r="E192" s="180"/>
      <c r="F192" s="180"/>
      <c r="G192" s="180"/>
      <c r="H192" s="180"/>
      <c r="I192" s="180"/>
      <c r="J192" s="159"/>
    </row>
    <row r="193" spans="1:10" ht="20" customHeight="1">
      <c r="A193" s="441">
        <v>89</v>
      </c>
      <c r="B193" s="159" t="s">
        <v>242</v>
      </c>
      <c r="C193" s="457"/>
      <c r="D193" s="457">
        <v>440</v>
      </c>
      <c r="E193" s="180"/>
      <c r="F193" s="180"/>
      <c r="G193" s="180"/>
      <c r="H193" s="180"/>
      <c r="I193" s="180"/>
      <c r="J193" s="159"/>
    </row>
    <row r="194" spans="1:10" ht="20" customHeight="1">
      <c r="A194" s="441">
        <v>90</v>
      </c>
      <c r="B194" s="159" t="s">
        <v>243</v>
      </c>
      <c r="C194" s="457"/>
      <c r="D194" s="159">
        <v>500</v>
      </c>
      <c r="E194" s="180"/>
      <c r="F194" s="180"/>
      <c r="G194" s="180"/>
      <c r="H194" s="180"/>
      <c r="I194" s="180"/>
      <c r="J194" s="159"/>
    </row>
    <row r="195" spans="1:10" ht="20" customHeight="1">
      <c r="A195" s="441">
        <v>91</v>
      </c>
      <c r="B195" s="159" t="s">
        <v>225</v>
      </c>
      <c r="C195" s="457"/>
      <c r="D195" s="159">
        <v>500</v>
      </c>
      <c r="E195" s="180"/>
      <c r="F195" s="180"/>
      <c r="G195" s="180"/>
      <c r="H195" s="180"/>
      <c r="I195" s="180"/>
      <c r="J195" s="159"/>
    </row>
    <row r="196" spans="1:10" ht="20" customHeight="1">
      <c r="A196" s="441">
        <v>93</v>
      </c>
      <c r="B196" s="159" t="s">
        <v>302</v>
      </c>
      <c r="C196" s="457"/>
      <c r="D196" s="159">
        <v>520</v>
      </c>
      <c r="E196" s="180"/>
      <c r="F196" s="180"/>
      <c r="G196" s="180"/>
      <c r="H196" s="180"/>
      <c r="I196" s="180"/>
      <c r="J196" s="159"/>
    </row>
    <row r="197" spans="1:10" ht="20" customHeight="1">
      <c r="A197" s="441">
        <v>94</v>
      </c>
      <c r="B197" s="159" t="s">
        <v>244</v>
      </c>
      <c r="C197" s="457"/>
      <c r="D197" s="159">
        <v>940</v>
      </c>
      <c r="E197" s="180"/>
      <c r="F197" s="180"/>
      <c r="G197" s="180"/>
      <c r="H197" s="180"/>
      <c r="I197" s="180"/>
      <c r="J197" s="159"/>
    </row>
    <row r="198" spans="1:10" ht="20" customHeight="1">
      <c r="A198" s="441">
        <v>95</v>
      </c>
      <c r="B198" s="159" t="s">
        <v>245</v>
      </c>
      <c r="C198" s="457"/>
      <c r="D198" s="159">
        <v>360</v>
      </c>
      <c r="E198" s="180"/>
      <c r="F198" s="180"/>
      <c r="G198" s="180"/>
      <c r="H198" s="180"/>
      <c r="I198" s="180"/>
      <c r="J198" s="159"/>
    </row>
    <row r="199" spans="1:10" ht="20" customHeight="1">
      <c r="A199" s="441"/>
      <c r="B199" s="159" t="s">
        <v>303</v>
      </c>
      <c r="C199" s="457"/>
      <c r="D199" s="159">
        <v>920</v>
      </c>
      <c r="E199" s="180"/>
      <c r="F199" s="180"/>
      <c r="G199" s="180"/>
      <c r="H199" s="180"/>
      <c r="I199" s="180"/>
      <c r="J199" s="159"/>
    </row>
    <row r="200" spans="1:10" ht="20" customHeight="1">
      <c r="A200" s="441">
        <v>96</v>
      </c>
      <c r="B200" s="159" t="s">
        <v>246</v>
      </c>
      <c r="C200" s="457"/>
      <c r="D200" s="159">
        <v>880</v>
      </c>
      <c r="E200" s="180"/>
      <c r="F200" s="180"/>
      <c r="G200" s="180"/>
      <c r="H200" s="180"/>
      <c r="I200" s="180"/>
      <c r="J200" s="159"/>
    </row>
    <row r="201" spans="1:10" ht="20" customHeight="1">
      <c r="A201" s="441">
        <v>97</v>
      </c>
      <c r="B201" s="159" t="s">
        <v>247</v>
      </c>
      <c r="C201" s="457"/>
      <c r="D201" s="159">
        <v>790</v>
      </c>
      <c r="E201" s="180"/>
      <c r="F201" s="180"/>
      <c r="G201" s="180"/>
      <c r="H201" s="180"/>
      <c r="I201" s="180"/>
      <c r="J201" s="159"/>
    </row>
    <row r="202" spans="1:10" ht="20" customHeight="1">
      <c r="A202" s="441">
        <v>98</v>
      </c>
      <c r="B202" s="159" t="s">
        <v>248</v>
      </c>
      <c r="C202" s="457"/>
      <c r="D202" s="457">
        <v>830</v>
      </c>
      <c r="E202" s="180"/>
      <c r="F202" s="180"/>
      <c r="G202" s="180"/>
      <c r="H202" s="180"/>
      <c r="I202" s="180"/>
      <c r="J202" s="159"/>
    </row>
    <row r="203" spans="1:10" ht="20" customHeight="1">
      <c r="A203" s="441">
        <v>99</v>
      </c>
      <c r="B203" s="159" t="s">
        <v>249</v>
      </c>
      <c r="C203" s="457"/>
      <c r="D203" s="159">
        <v>410</v>
      </c>
      <c r="E203" s="180"/>
      <c r="F203" s="180"/>
      <c r="G203" s="180"/>
      <c r="H203" s="180"/>
      <c r="I203" s="180"/>
      <c r="J203" s="159"/>
    </row>
    <row r="204" spans="1:10" ht="20" customHeight="1">
      <c r="A204" s="441">
        <v>101</v>
      </c>
      <c r="B204" s="159" t="s">
        <v>250</v>
      </c>
      <c r="C204" s="457"/>
      <c r="D204" s="159">
        <v>890</v>
      </c>
      <c r="E204" s="180"/>
      <c r="F204" s="180"/>
      <c r="G204" s="180"/>
      <c r="H204" s="180"/>
      <c r="I204" s="180"/>
      <c r="J204" s="159"/>
    </row>
    <row r="205" spans="1:10" ht="20" customHeight="1">
      <c r="A205" s="441">
        <v>103</v>
      </c>
      <c r="B205" s="159" t="s">
        <v>251</v>
      </c>
      <c r="C205" s="457"/>
      <c r="D205" s="159">
        <v>680</v>
      </c>
      <c r="E205" s="180"/>
      <c r="F205" s="180"/>
      <c r="G205" s="180"/>
      <c r="H205" s="180"/>
      <c r="I205" s="180"/>
      <c r="J205" s="159"/>
    </row>
    <row r="206" spans="1:10" ht="20" customHeight="1">
      <c r="A206" s="441">
        <v>104</v>
      </c>
      <c r="B206" s="159" t="s">
        <v>252</v>
      </c>
      <c r="C206" s="457"/>
      <c r="D206" s="457">
        <v>710</v>
      </c>
      <c r="E206" s="180"/>
      <c r="F206" s="180"/>
      <c r="G206" s="180"/>
      <c r="H206" s="180"/>
      <c r="I206" s="180"/>
      <c r="J206" s="159"/>
    </row>
    <row r="207" spans="1:10" ht="20" customHeight="1">
      <c r="A207" s="441">
        <v>105</v>
      </c>
      <c r="B207" s="159" t="s">
        <v>253</v>
      </c>
      <c r="C207" s="457"/>
      <c r="D207" s="159">
        <v>390</v>
      </c>
      <c r="E207" s="180"/>
      <c r="F207" s="180"/>
      <c r="G207" s="180"/>
      <c r="H207" s="180"/>
      <c r="I207" s="180"/>
      <c r="J207" s="159"/>
    </row>
    <row r="208" spans="1:10" ht="20" customHeight="1">
      <c r="A208" s="441">
        <v>106</v>
      </c>
      <c r="B208" s="159" t="s">
        <v>315</v>
      </c>
      <c r="C208" s="457"/>
      <c r="D208" s="159">
        <v>430</v>
      </c>
      <c r="E208" s="180"/>
      <c r="F208" s="180"/>
      <c r="G208" s="180"/>
      <c r="H208" s="180"/>
      <c r="I208" s="180"/>
      <c r="J208" s="159"/>
    </row>
    <row r="209" spans="1:10" ht="20" customHeight="1">
      <c r="A209" s="441"/>
      <c r="B209" s="159" t="s">
        <v>304</v>
      </c>
      <c r="C209" s="457"/>
      <c r="D209" s="159">
        <v>250</v>
      </c>
      <c r="E209" s="180"/>
      <c r="F209" s="180"/>
      <c r="G209" s="180"/>
      <c r="H209" s="180"/>
      <c r="I209" s="180"/>
      <c r="J209" s="159"/>
    </row>
    <row r="210" spans="1:10" ht="20" customHeight="1">
      <c r="A210" s="441">
        <v>107</v>
      </c>
      <c r="B210" s="159" t="s">
        <v>254</v>
      </c>
      <c r="C210" s="457"/>
      <c r="D210" s="159">
        <v>480</v>
      </c>
      <c r="E210" s="180"/>
      <c r="F210" s="180"/>
      <c r="G210" s="180"/>
      <c r="H210" s="180"/>
      <c r="I210" s="180"/>
      <c r="J210" s="159"/>
    </row>
    <row r="211" spans="1:10" ht="20" customHeight="1">
      <c r="A211" s="441">
        <v>109</v>
      </c>
      <c r="B211" s="159" t="s">
        <v>316</v>
      </c>
      <c r="C211" s="159"/>
      <c r="D211" s="159">
        <v>610</v>
      </c>
      <c r="E211" s="180"/>
      <c r="F211" s="180"/>
      <c r="G211" s="180"/>
      <c r="H211" s="180"/>
      <c r="I211" s="180"/>
      <c r="J211" s="159"/>
    </row>
    <row r="212" spans="1:10" ht="20" customHeight="1">
      <c r="A212" s="441">
        <v>110</v>
      </c>
      <c r="B212" s="159" t="s">
        <v>193</v>
      </c>
      <c r="C212" s="457"/>
      <c r="D212" s="159">
        <v>640</v>
      </c>
      <c r="E212" s="180"/>
      <c r="F212" s="180"/>
      <c r="G212" s="180"/>
      <c r="H212" s="180"/>
      <c r="I212" s="180"/>
      <c r="J212" s="159"/>
    </row>
    <row r="213" spans="1:10" ht="20" customHeight="1">
      <c r="A213" s="441">
        <v>111</v>
      </c>
      <c r="B213" s="159" t="s">
        <v>317</v>
      </c>
      <c r="C213" s="159"/>
      <c r="D213" s="159"/>
      <c r="E213" s="180"/>
      <c r="F213" s="180"/>
      <c r="G213" s="180"/>
      <c r="H213" s="180"/>
      <c r="I213" s="180"/>
      <c r="J213" s="159"/>
    </row>
    <row r="214" spans="1:10" ht="20" customHeight="1">
      <c r="A214" s="441">
        <v>112</v>
      </c>
      <c r="B214" s="159" t="s">
        <v>256</v>
      </c>
      <c r="C214" s="457"/>
      <c r="D214" s="159">
        <v>950</v>
      </c>
      <c r="E214" s="180"/>
      <c r="F214" s="180"/>
      <c r="G214" s="180"/>
      <c r="H214" s="180"/>
      <c r="I214" s="180"/>
      <c r="J214" s="159"/>
    </row>
    <row r="215" spans="1:10" ht="20" customHeight="1">
      <c r="A215" s="441">
        <v>114</v>
      </c>
      <c r="B215" s="159" t="s">
        <v>318</v>
      </c>
      <c r="C215" s="457"/>
      <c r="D215" s="159">
        <v>780</v>
      </c>
      <c r="E215" s="180"/>
      <c r="F215" s="180"/>
      <c r="G215" s="180"/>
      <c r="H215" s="180"/>
      <c r="I215" s="180"/>
      <c r="J215" s="159"/>
    </row>
    <row r="216" spans="1:10" ht="20" customHeight="1">
      <c r="A216" s="441">
        <v>115</v>
      </c>
      <c r="B216" s="159" t="s">
        <v>257</v>
      </c>
      <c r="C216" s="457"/>
      <c r="D216" s="159">
        <v>650</v>
      </c>
      <c r="E216" s="180"/>
      <c r="F216" s="180"/>
      <c r="G216" s="180"/>
      <c r="H216" s="180"/>
      <c r="I216" s="180"/>
      <c r="J216" s="159"/>
    </row>
    <row r="217" spans="1:10" ht="20" customHeight="1">
      <c r="A217" s="441">
        <v>116</v>
      </c>
      <c r="B217" s="159" t="s">
        <v>193</v>
      </c>
      <c r="C217" s="457"/>
      <c r="D217" s="159">
        <v>790</v>
      </c>
      <c r="E217" s="180"/>
      <c r="F217" s="180"/>
      <c r="G217" s="180"/>
      <c r="H217" s="180"/>
      <c r="I217" s="180"/>
      <c r="J217" s="159"/>
    </row>
    <row r="218" spans="1:10" ht="20" customHeight="1">
      <c r="A218" s="441"/>
      <c r="B218" s="180"/>
      <c r="C218" s="180"/>
      <c r="D218" s="180"/>
      <c r="E218" s="180"/>
      <c r="F218" s="180"/>
      <c r="G218" s="180"/>
      <c r="H218" s="180"/>
      <c r="I218" s="180"/>
      <c r="J218" s="180"/>
    </row>
    <row r="219" spans="1:10" ht="20" customHeight="1">
      <c r="A219" s="441"/>
      <c r="B219" s="180"/>
      <c r="C219" s="180"/>
      <c r="D219" s="180"/>
      <c r="E219" s="180"/>
      <c r="F219" s="180"/>
      <c r="G219" s="180"/>
      <c r="H219" s="180"/>
      <c r="I219" s="180"/>
      <c r="J219" s="180"/>
    </row>
    <row r="220" spans="1:10" ht="20" customHeight="1">
      <c r="A220" s="441"/>
      <c r="B220" s="180"/>
      <c r="C220" s="180"/>
      <c r="D220" s="180"/>
      <c r="E220" s="180"/>
      <c r="F220" s="180"/>
      <c r="G220" s="180"/>
      <c r="H220" s="180"/>
      <c r="I220" s="180"/>
      <c r="J220" s="180"/>
    </row>
    <row r="221" spans="1:10" ht="20" customHeight="1">
      <c r="A221" s="441"/>
      <c r="B221" s="180"/>
      <c r="C221" s="180"/>
      <c r="D221" s="180"/>
      <c r="E221" s="180"/>
      <c r="F221" s="180"/>
      <c r="G221" s="180"/>
      <c r="H221" s="180"/>
      <c r="I221" s="180"/>
      <c r="J221" s="180"/>
    </row>
    <row r="222" spans="1:10" ht="20" customHeight="1">
      <c r="A222" s="441"/>
      <c r="B222" s="180" t="s">
        <v>307</v>
      </c>
      <c r="C222" s="180"/>
      <c r="D222" s="180"/>
      <c r="E222" s="180"/>
      <c r="F222" s="180"/>
      <c r="G222" s="180"/>
      <c r="H222" s="180"/>
      <c r="I222" s="180"/>
      <c r="J222" s="180"/>
    </row>
    <row r="223" spans="1:10" ht="20" customHeight="1" thickBot="1">
      <c r="A223" s="441"/>
      <c r="B223" s="180"/>
      <c r="C223" s="180"/>
      <c r="D223" s="180"/>
      <c r="E223" s="180"/>
      <c r="F223" s="180"/>
      <c r="G223" s="180"/>
      <c r="H223" s="180"/>
      <c r="I223" s="180"/>
      <c r="J223" s="180"/>
    </row>
    <row r="224" spans="1:10" ht="20" customHeight="1" thickBot="1">
      <c r="A224" s="441"/>
      <c r="B224" s="458" t="s">
        <v>46</v>
      </c>
      <c r="C224" s="459"/>
      <c r="D224" s="460" t="s">
        <v>47</v>
      </c>
      <c r="E224" s="180"/>
      <c r="F224" s="180"/>
      <c r="G224" s="180"/>
      <c r="H224" s="180"/>
      <c r="I224" s="180"/>
      <c r="J224" s="180"/>
    </row>
    <row r="225" spans="1:10" ht="20" customHeight="1" thickBot="1">
      <c r="A225" s="441"/>
      <c r="B225" s="458" t="s">
        <v>156</v>
      </c>
      <c r="C225" s="459"/>
      <c r="D225" s="460" t="s">
        <v>57</v>
      </c>
      <c r="E225" s="180"/>
      <c r="F225" s="180"/>
      <c r="G225" s="180"/>
      <c r="H225" s="180"/>
      <c r="I225" s="180"/>
      <c r="J225" s="180"/>
    </row>
    <row r="226" spans="1:10" ht="20" customHeight="1" thickBot="1">
      <c r="A226" s="441"/>
      <c r="B226" s="458" t="s">
        <v>48</v>
      </c>
      <c r="C226" s="459"/>
      <c r="D226" s="460" t="s">
        <v>49</v>
      </c>
      <c r="E226" s="180"/>
      <c r="F226" s="180"/>
      <c r="G226" s="180"/>
      <c r="H226" s="180"/>
      <c r="I226" s="180"/>
      <c r="J226" s="180"/>
    </row>
    <row r="227" spans="1:10" ht="20" customHeight="1" thickBot="1">
      <c r="A227" s="441"/>
      <c r="B227" s="458" t="s">
        <v>50</v>
      </c>
      <c r="C227" s="459"/>
      <c r="D227" s="460" t="s">
        <v>51</v>
      </c>
      <c r="E227" s="180"/>
      <c r="F227" s="180"/>
      <c r="G227" s="180"/>
      <c r="H227" s="180"/>
      <c r="I227" s="180"/>
      <c r="J227" s="180"/>
    </row>
    <row r="228" spans="1:10" ht="20" customHeight="1" thickBot="1">
      <c r="A228" s="441"/>
      <c r="B228" s="458" t="s">
        <v>52</v>
      </c>
      <c r="C228" s="459"/>
      <c r="D228" s="460" t="s">
        <v>49</v>
      </c>
      <c r="E228" s="180"/>
      <c r="F228" s="180"/>
      <c r="G228" s="180"/>
      <c r="H228" s="180"/>
      <c r="I228" s="180"/>
      <c r="J228" s="180"/>
    </row>
    <row r="229" spans="1:10" ht="20" customHeight="1" thickBot="1">
      <c r="A229" s="441"/>
      <c r="B229" s="461" t="s">
        <v>53</v>
      </c>
      <c r="C229" s="459"/>
      <c r="D229" s="460" t="s">
        <v>51</v>
      </c>
      <c r="E229" s="180"/>
      <c r="F229" s="180"/>
      <c r="G229" s="180"/>
      <c r="H229" s="180"/>
      <c r="I229" s="180"/>
      <c r="J229" s="180"/>
    </row>
    <row r="230" spans="1:10" ht="20" customHeight="1" thickBot="1">
      <c r="A230" s="441"/>
      <c r="B230" s="458" t="s">
        <v>54</v>
      </c>
      <c r="C230" s="459"/>
      <c r="D230" s="460" t="s">
        <v>51</v>
      </c>
      <c r="E230" s="180"/>
      <c r="F230" s="180"/>
      <c r="G230" s="180"/>
      <c r="H230" s="180"/>
      <c r="I230" s="180"/>
      <c r="J230" s="180"/>
    </row>
    <row r="231" spans="1:10" ht="20" customHeight="1" thickBot="1">
      <c r="A231" s="441"/>
      <c r="B231" s="458" t="s">
        <v>55</v>
      </c>
      <c r="C231" s="459"/>
      <c r="D231" s="460" t="s">
        <v>47</v>
      </c>
      <c r="E231" s="180"/>
      <c r="F231" s="180"/>
      <c r="G231" s="180"/>
      <c r="H231" s="180"/>
      <c r="I231" s="180"/>
      <c r="J231" s="180"/>
    </row>
    <row r="232" spans="1:10" ht="20" customHeight="1" thickBot="1">
      <c r="A232" s="441"/>
      <c r="B232" s="458" t="s">
        <v>56</v>
      </c>
      <c r="C232" s="459"/>
      <c r="D232" s="460" t="s">
        <v>57</v>
      </c>
      <c r="E232" s="180"/>
      <c r="F232" s="180"/>
      <c r="G232" s="180"/>
      <c r="H232" s="180"/>
      <c r="I232" s="180"/>
      <c r="J232" s="180"/>
    </row>
    <row r="233" spans="1:10" ht="20" customHeight="1" thickBot="1">
      <c r="A233" s="441"/>
      <c r="B233" s="458" t="s">
        <v>58</v>
      </c>
      <c r="C233" s="459"/>
      <c r="D233" s="460" t="s">
        <v>51</v>
      </c>
      <c r="E233" s="180"/>
      <c r="F233" s="180"/>
      <c r="G233" s="180"/>
      <c r="H233" s="180"/>
      <c r="I233" s="180"/>
      <c r="J233" s="180"/>
    </row>
    <row r="234" spans="1:10" ht="20" customHeight="1" thickBot="1">
      <c r="A234" s="441"/>
      <c r="B234" s="458" t="s">
        <v>59</v>
      </c>
      <c r="C234" s="459"/>
      <c r="D234" s="460" t="s">
        <v>51</v>
      </c>
      <c r="E234" s="180"/>
      <c r="F234" s="180"/>
      <c r="G234" s="180"/>
      <c r="H234" s="180"/>
      <c r="I234" s="180"/>
      <c r="J234" s="180"/>
    </row>
    <row r="235" spans="1:10" ht="20" customHeight="1" thickBot="1">
      <c r="A235" s="441"/>
      <c r="B235" s="458" t="s">
        <v>60</v>
      </c>
      <c r="C235" s="459"/>
      <c r="D235" s="460" t="s">
        <v>61</v>
      </c>
      <c r="E235" s="180"/>
      <c r="F235" s="180"/>
      <c r="G235" s="180"/>
      <c r="H235" s="180"/>
      <c r="I235" s="180"/>
      <c r="J235" s="180"/>
    </row>
    <row r="236" spans="1:10" ht="20" customHeight="1" thickBot="1">
      <c r="A236" s="441"/>
      <c r="B236" s="458" t="s">
        <v>62</v>
      </c>
      <c r="C236" s="459"/>
      <c r="D236" s="460" t="s">
        <v>61</v>
      </c>
      <c r="E236" s="180"/>
      <c r="F236" s="180"/>
      <c r="G236" s="180"/>
      <c r="H236" s="180"/>
      <c r="I236" s="180"/>
      <c r="J236" s="180"/>
    </row>
    <row r="237" spans="1:10" ht="20" customHeight="1" thickBot="1">
      <c r="A237" s="441"/>
      <c r="B237" s="458" t="s">
        <v>63</v>
      </c>
      <c r="C237" s="459"/>
      <c r="D237" s="460" t="s">
        <v>64</v>
      </c>
      <c r="E237" s="180"/>
      <c r="F237" s="180"/>
      <c r="G237" s="180"/>
      <c r="H237" s="180"/>
      <c r="I237" s="180"/>
      <c r="J237" s="180"/>
    </row>
    <row r="238" spans="1:10" ht="20" customHeight="1">
      <c r="A238" s="441"/>
      <c r="B238" s="180" t="s">
        <v>306</v>
      </c>
      <c r="C238" s="180"/>
      <c r="D238" s="180"/>
      <c r="E238" s="180"/>
      <c r="F238" s="180"/>
      <c r="G238" s="180"/>
      <c r="H238" s="180"/>
      <c r="I238" s="180"/>
      <c r="J238" s="180"/>
    </row>
  </sheetData>
  <sheetProtection selectLockedCells="1" selectUnlockedCells="1"/>
  <phoneticPr fontId="12" type="noConversion"/>
  <pageMargins left="0.75" right="0.75" top="1" bottom="1" header="0.5" footer="0.5"/>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M28"/>
  <sheetViews>
    <sheetView showGridLines="0" showRowColHeaders="0" showZeros="0" showOutlineSymbols="0" workbookViewId="0">
      <selection activeCell="A27" sqref="A27:A28"/>
    </sheetView>
  </sheetViews>
  <sheetFormatPr baseColWidth="10" defaultRowHeight="15" customHeight="1"/>
  <sheetData>
    <row r="1" spans="1:13" ht="15" customHeight="1">
      <c r="A1" s="435" t="s">
        <v>15</v>
      </c>
      <c r="B1" s="436"/>
      <c r="C1" s="436"/>
      <c r="D1" s="1" t="s">
        <v>16</v>
      </c>
      <c r="E1" s="1" t="s">
        <v>17</v>
      </c>
      <c r="F1" s="1" t="s">
        <v>18</v>
      </c>
      <c r="G1" s="3" t="s">
        <v>37</v>
      </c>
      <c r="H1" s="4"/>
      <c r="I1" s="5" t="s">
        <v>10</v>
      </c>
      <c r="J1" s="6"/>
      <c r="K1" s="7" t="s">
        <v>65</v>
      </c>
    </row>
    <row r="2" spans="1:13" ht="15" customHeight="1">
      <c r="A2" s="437" t="s">
        <v>334</v>
      </c>
      <c r="B2" s="438"/>
      <c r="C2" s="439"/>
      <c r="D2" s="2" t="str">
        <f>IF(A!F38&lt;&gt;0,'C'!$F21*A!F38,"")</f>
        <v/>
      </c>
      <c r="E2" s="2" t="str">
        <f>IF(A!G38&lt;&gt;0,'C'!$F22*A!G38,"")</f>
        <v/>
      </c>
      <c r="F2" s="2" t="str">
        <f>IF(A!H38&lt;&gt;0,'C'!$F23*A!H38,"")</f>
        <v/>
      </c>
      <c r="G2" s="12">
        <f t="shared" ref="G2:G11" si="0">SUM(D2:F2)</f>
        <v>0</v>
      </c>
      <c r="H2" s="6" t="str">
        <f>IF(B!J5="","",+B!J5)</f>
        <v/>
      </c>
      <c r="I2" s="6"/>
      <c r="J2" s="6"/>
      <c r="K2" s="7" t="s">
        <v>66</v>
      </c>
    </row>
    <row r="3" spans="1:13" ht="15" customHeight="1">
      <c r="A3" s="437" t="s">
        <v>335</v>
      </c>
      <c r="B3" s="438"/>
      <c r="C3" s="439"/>
      <c r="D3" s="2" t="str">
        <f>IF(A!F39&lt;&gt;0,'C'!$F24*A!F39,"")</f>
        <v/>
      </c>
      <c r="E3" s="2" t="str">
        <f>IF(A!G39&lt;&gt;0,'C'!$F25*A!G39,"")</f>
        <v/>
      </c>
      <c r="F3" s="2" t="str">
        <f>IF(A!H39&lt;&gt;0,'C'!$F26*A!H39,"")</f>
        <v/>
      </c>
      <c r="G3" s="12">
        <f>SUM(D3:F3)</f>
        <v>0</v>
      </c>
      <c r="H3" s="6" t="str">
        <f>IF(B!J6="","",+B!J6)</f>
        <v/>
      </c>
      <c r="I3" s="6"/>
      <c r="J3" s="6"/>
      <c r="K3" s="7" t="s">
        <v>66</v>
      </c>
    </row>
    <row r="4" spans="1:13" ht="15" customHeight="1">
      <c r="A4" s="440" t="s">
        <v>19</v>
      </c>
      <c r="B4" s="430"/>
      <c r="C4" s="431"/>
      <c r="D4" s="2" t="str">
        <f>IF(A!F40&lt;&gt;0,'C'!F12*'C'!F27*A!F40,"")</f>
        <v/>
      </c>
      <c r="E4" s="2" t="str">
        <f>IF(A!G40&lt;&gt;0,'C'!F12*'C'!F28*A!G40,"")</f>
        <v/>
      </c>
      <c r="F4" s="2" t="str">
        <f>IF(A!H40&lt;&gt;0,'C'!F12*'C'!F29*A!H40,"")</f>
        <v/>
      </c>
      <c r="G4" s="12">
        <f t="shared" si="0"/>
        <v>0</v>
      </c>
      <c r="H4" s="6" t="str">
        <f>IF(B!J6="","",+B!J6)</f>
        <v/>
      </c>
      <c r="I4" s="6"/>
      <c r="J4" s="6"/>
      <c r="K4" s="7" t="s">
        <v>67</v>
      </c>
    </row>
    <row r="5" spans="1:13" ht="15" customHeight="1">
      <c r="A5" s="429" t="s">
        <v>21</v>
      </c>
      <c r="B5" s="430"/>
      <c r="C5" s="431"/>
      <c r="D5" s="2" t="str">
        <f>IF(A!F41&lt;&gt;0,'C'!F12*'C'!F27*A!F41,"")</f>
        <v/>
      </c>
      <c r="E5" s="2" t="str">
        <f>IF(A!G41&lt;&gt;0,'C'!F12*'C'!F28*A!G41,"")</f>
        <v/>
      </c>
      <c r="F5" s="2" t="str">
        <f>IF(A!H41&lt;&gt;0,'C'!F12*'C'!F29*A!H41,"")</f>
        <v/>
      </c>
      <c r="G5" s="12">
        <f>SUM(D5:F5)</f>
        <v>0</v>
      </c>
      <c r="H5" s="6" t="str">
        <f>IF(B!J5="","",+B!J5)</f>
        <v/>
      </c>
      <c r="I5" s="6"/>
      <c r="J5" s="6"/>
      <c r="K5" s="6"/>
    </row>
    <row r="6" spans="1:13" ht="15" customHeight="1">
      <c r="A6" s="432" t="s">
        <v>22</v>
      </c>
      <c r="B6" s="433"/>
      <c r="C6" s="434"/>
      <c r="D6" s="2" t="str">
        <f>IF(A!F42&lt;&gt;0,'C'!F12*'C'!F27*A!F42,"")</f>
        <v/>
      </c>
      <c r="E6" s="2" t="str">
        <f>IF(A!G42&lt;&gt;0,'C'!F12*'C'!F28*A!G42,"")</f>
        <v/>
      </c>
      <c r="F6" s="2" t="str">
        <f>IF(A!H42&lt;&gt;0,'C'!F12*'C'!F29*A!H42,"")</f>
        <v/>
      </c>
      <c r="G6" s="12">
        <f>SUM(D6:F6)</f>
        <v>0</v>
      </c>
      <c r="H6" s="6" t="str">
        <f>IF(B!J6="","",+B!J6)</f>
        <v/>
      </c>
      <c r="I6" s="6"/>
      <c r="J6" s="6"/>
      <c r="K6" s="6"/>
    </row>
    <row r="7" spans="1:13" ht="15" customHeight="1">
      <c r="A7" s="429" t="s">
        <v>20</v>
      </c>
      <c r="B7" s="430"/>
      <c r="C7" s="431"/>
      <c r="D7" s="2" t="str">
        <f>IF(A!F43&lt;&gt;0,A!F43*E!I7*'C'!$F$30,"")</f>
        <v/>
      </c>
      <c r="E7" s="2" t="str">
        <f>IF(A!G43&lt;&gt;0,A!G43*I7*'C'!$F$31,"")</f>
        <v/>
      </c>
      <c r="F7" s="2" t="str">
        <f>IF(A!H43&lt;&gt;0,I7*A!H43*'C'!$F$32,"")</f>
        <v/>
      </c>
      <c r="G7" s="12">
        <f t="shared" si="0"/>
        <v>0</v>
      </c>
      <c r="H7" s="6" t="str">
        <f>IF(B!J7="","",+B!J7)</f>
        <v/>
      </c>
      <c r="I7" s="13" t="e">
        <f>VLOOKUP(A!K43,'C'!$B$54:$D$217,3,FALSE)</f>
        <v>#N/A</v>
      </c>
      <c r="J7" s="6"/>
      <c r="K7" s="7" t="s">
        <v>68</v>
      </c>
    </row>
    <row r="8" spans="1:13" ht="15" customHeight="1">
      <c r="A8" s="429" t="s">
        <v>20</v>
      </c>
      <c r="B8" s="430"/>
      <c r="C8" s="431"/>
      <c r="D8" s="2" t="str">
        <f>IF(A!F44&lt;&gt;0,A!F44*E!I8*'C'!$F$30,"")</f>
        <v/>
      </c>
      <c r="E8" s="2" t="str">
        <f>IF(A!G44&lt;&gt;0,A!G44*I8*'C'!$F$31,"")</f>
        <v/>
      </c>
      <c r="F8" s="2" t="str">
        <f>IF(A!H44&lt;&gt;0,I8*A!H44*'C'!$F$32,"")</f>
        <v/>
      </c>
      <c r="G8" s="12">
        <f t="shared" si="0"/>
        <v>0</v>
      </c>
      <c r="H8" s="6" t="str">
        <f>IF(B!J8="","",+B!J8)</f>
        <v/>
      </c>
      <c r="I8" s="13" t="e">
        <f>VLOOKUP(A!K44,'C'!$B$54:$D$217,3,FALSE)</f>
        <v>#N/A</v>
      </c>
      <c r="J8" s="6"/>
      <c r="K8" s="6"/>
    </row>
    <row r="9" spans="1:13" ht="15" customHeight="1">
      <c r="A9" s="429" t="s">
        <v>21</v>
      </c>
      <c r="B9" s="430"/>
      <c r="C9" s="431"/>
      <c r="D9" s="2" t="str">
        <f>IF(A!F45&lt;&gt;0,A!F45*E!I9*'C'!$F$30,"")</f>
        <v/>
      </c>
      <c r="E9" s="2" t="str">
        <f>IF(A!G45&lt;&gt;0,A!G45*I9*'C'!$F$31,"")</f>
        <v/>
      </c>
      <c r="F9" s="2" t="str">
        <f>IF(A!H45&lt;&gt;0,I9*A!H45*'C'!$F$32,"")</f>
        <v/>
      </c>
      <c r="G9" s="12">
        <f t="shared" si="0"/>
        <v>0</v>
      </c>
      <c r="H9" s="6" t="str">
        <f>IF(B!J9="","",+B!J9)</f>
        <v/>
      </c>
      <c r="I9" s="13" t="e">
        <f>VLOOKUP(A!K45,'C'!$B$54:$D$217,3,FALSE)</f>
        <v>#N/A</v>
      </c>
      <c r="J9" s="6"/>
      <c r="K9" s="6"/>
    </row>
    <row r="10" spans="1:13" ht="15" customHeight="1">
      <c r="A10" s="432" t="s">
        <v>22</v>
      </c>
      <c r="B10" s="433"/>
      <c r="C10" s="434"/>
      <c r="D10" s="2" t="str">
        <f>IF(A!F46&lt;&gt;0,A!F46*E!I10*'C'!$F$30,"")</f>
        <v/>
      </c>
      <c r="E10" s="2" t="str">
        <f>IF(A!G46&lt;&gt;0,A!G46*I10*'C'!$F$31,"")</f>
        <v/>
      </c>
      <c r="F10" s="2" t="str">
        <f>IF(A!H46&lt;&gt;0,I10*A!H46*'C'!$F$32,"")</f>
        <v/>
      </c>
      <c r="G10" s="12">
        <f t="shared" si="0"/>
        <v>0</v>
      </c>
      <c r="H10" s="6" t="str">
        <f>IF(B!J10="","",+B!J10)</f>
        <v/>
      </c>
      <c r="I10" s="13" t="e">
        <f>VLOOKUP(A!K46,'C'!$B$54:$D$217,3,FALSE)</f>
        <v>#N/A</v>
      </c>
      <c r="J10" s="6"/>
      <c r="K10" s="6"/>
    </row>
    <row r="11" spans="1:13" ht="15" customHeight="1">
      <c r="A11" s="432" t="s">
        <v>121</v>
      </c>
      <c r="B11" s="433"/>
      <c r="C11" s="434"/>
      <c r="D11" s="27" t="e">
        <f>IF(A!#REF!&lt;&gt;0,A!#REF!*E!I11*'C'!$F$30,"")</f>
        <v>#REF!</v>
      </c>
      <c r="E11" s="2"/>
      <c r="G11" s="12" t="e">
        <f t="shared" si="0"/>
        <v>#REF!</v>
      </c>
      <c r="H11" s="6"/>
      <c r="I11" s="13" t="e">
        <f>VLOOKUP(A!#REF!,'C'!$B$54:$D$217,3,FALSE)</f>
        <v>#REF!</v>
      </c>
      <c r="J11" s="6"/>
      <c r="K11" s="6"/>
    </row>
    <row r="12" spans="1:13" ht="15" customHeight="1">
      <c r="A12" s="428" t="s">
        <v>106</v>
      </c>
      <c r="B12" s="428"/>
      <c r="C12" s="428"/>
      <c r="D12" s="11">
        <v>1</v>
      </c>
      <c r="E12" s="4"/>
      <c r="F12" s="20" t="s">
        <v>69</v>
      </c>
      <c r="G12" s="21"/>
      <c r="H12" s="22"/>
      <c r="I12" s="23"/>
      <c r="J12" s="6"/>
      <c r="K12" s="6"/>
    </row>
    <row r="13" spans="1:13" ht="15" customHeight="1">
      <c r="A13" s="427" t="s">
        <v>107</v>
      </c>
      <c r="B13" s="427"/>
      <c r="C13" s="427"/>
      <c r="D13" s="11">
        <v>1</v>
      </c>
      <c r="E13" s="4"/>
      <c r="F13" s="11">
        <f ca="1">SUMIF(B!I5:J15,"X",B!J5:J15)</f>
        <v>0</v>
      </c>
      <c r="G13" s="9"/>
      <c r="H13" s="6"/>
      <c r="I13" s="6"/>
      <c r="J13" s="16" t="s">
        <v>93</v>
      </c>
      <c r="K13" s="16"/>
      <c r="L13" s="16"/>
      <c r="M13" s="16"/>
    </row>
    <row r="14" spans="1:13" ht="15" customHeight="1">
      <c r="A14" s="425" t="s">
        <v>108</v>
      </c>
      <c r="B14" s="426"/>
      <c r="C14" s="426"/>
      <c r="D14" s="11">
        <v>8</v>
      </c>
      <c r="E14" s="4"/>
      <c r="F14" s="8"/>
      <c r="G14" s="9"/>
      <c r="H14" s="6"/>
      <c r="I14" s="6"/>
      <c r="J14" s="16" t="s">
        <v>16</v>
      </c>
      <c r="K14" s="17">
        <v>29</v>
      </c>
      <c r="L14" s="16"/>
      <c r="M14" s="16"/>
    </row>
    <row r="15" spans="1:13" ht="15" customHeight="1">
      <c r="A15" s="425" t="s">
        <v>109</v>
      </c>
      <c r="B15" s="426"/>
      <c r="C15" s="426"/>
      <c r="D15" s="11">
        <v>1</v>
      </c>
      <c r="E15" s="4"/>
      <c r="F15" s="18" t="s">
        <v>97</v>
      </c>
      <c r="G15" s="9"/>
      <c r="H15" s="6"/>
      <c r="I15" s="6"/>
      <c r="J15" s="16" t="s">
        <v>17</v>
      </c>
      <c r="K15" s="17">
        <v>117</v>
      </c>
      <c r="L15" s="16"/>
      <c r="M15" s="16"/>
    </row>
    <row r="16" spans="1:13" ht="15" customHeight="1">
      <c r="A16" s="425" t="s">
        <v>110</v>
      </c>
      <c r="B16" s="426"/>
      <c r="C16" s="426"/>
      <c r="D16" s="11">
        <v>1</v>
      </c>
      <c r="E16" s="4"/>
      <c r="F16" s="19" t="s">
        <v>105</v>
      </c>
      <c r="G16" s="9"/>
      <c r="H16" s="6"/>
      <c r="I16" s="6"/>
      <c r="J16" s="16" t="s">
        <v>18</v>
      </c>
      <c r="K16" s="17">
        <v>147</v>
      </c>
      <c r="L16" s="16"/>
      <c r="M16" s="16"/>
    </row>
    <row r="17" spans="1:13" ht="15" customHeight="1">
      <c r="A17" s="425" t="s">
        <v>111</v>
      </c>
      <c r="B17" s="426"/>
      <c r="C17" s="426"/>
      <c r="D17" s="11">
        <v>1</v>
      </c>
      <c r="E17" s="4"/>
      <c r="F17" s="11" t="str">
        <f>IF(A!M8="Tromsø",1,"")</f>
        <v/>
      </c>
      <c r="G17" s="9"/>
      <c r="H17" s="6"/>
      <c r="I17" s="6"/>
      <c r="J17" s="16" t="s">
        <v>137</v>
      </c>
      <c r="K17" s="16"/>
      <c r="L17" s="16"/>
      <c r="M17" s="16"/>
    </row>
    <row r="18" spans="1:13" ht="15" customHeight="1">
      <c r="A18" s="425" t="s">
        <v>114</v>
      </c>
      <c r="B18" s="426"/>
      <c r="C18" s="426"/>
      <c r="D18" s="11">
        <v>1</v>
      </c>
      <c r="E18" s="4"/>
      <c r="F18" s="4"/>
      <c r="G18" s="10"/>
      <c r="H18" s="6"/>
      <c r="I18" s="4"/>
      <c r="J18" s="16" t="s">
        <v>16</v>
      </c>
      <c r="K18" s="17">
        <v>19</v>
      </c>
      <c r="L18" s="16"/>
      <c r="M18" s="16"/>
    </row>
    <row r="19" spans="1:13" ht="15" customHeight="1">
      <c r="A19" s="425" t="s">
        <v>114</v>
      </c>
      <c r="B19" s="426"/>
      <c r="C19" s="426"/>
      <c r="D19" s="11">
        <v>1</v>
      </c>
      <c r="J19" s="16" t="s">
        <v>17</v>
      </c>
      <c r="K19" s="17">
        <v>76</v>
      </c>
      <c r="L19" s="16"/>
      <c r="M19" s="16"/>
    </row>
    <row r="20" spans="1:13" ht="15" customHeight="1">
      <c r="J20" s="16" t="s">
        <v>18</v>
      </c>
      <c r="K20" s="17">
        <v>95</v>
      </c>
      <c r="L20" s="16"/>
      <c r="M20" s="16"/>
    </row>
    <row r="22" spans="1:13" ht="15" customHeight="1">
      <c r="A22" s="29" t="s">
        <v>319</v>
      </c>
    </row>
    <row r="23" spans="1:13" ht="15" customHeight="1">
      <c r="A23" s="29" t="s">
        <v>320</v>
      </c>
    </row>
    <row r="24" spans="1:13" ht="15" customHeight="1">
      <c r="A24" s="29" t="s">
        <v>321</v>
      </c>
      <c r="G24" s="15">
        <f>ROUNDDOWN(G9,0)</f>
        <v>0</v>
      </c>
    </row>
    <row r="25" spans="1:13" ht="15" customHeight="1">
      <c r="A25" s="29" t="s">
        <v>322</v>
      </c>
    </row>
    <row r="27" spans="1:13" ht="15" customHeight="1">
      <c r="A27" s="14" t="s">
        <v>343</v>
      </c>
    </row>
    <row r="28" spans="1:13" ht="15" customHeight="1">
      <c r="A28" s="14" t="s">
        <v>344</v>
      </c>
    </row>
  </sheetData>
  <sheetProtection sheet="1" selectLockedCells="1" selectUnlockedCells="1"/>
  <mergeCells count="19">
    <mergeCell ref="A8:C8"/>
    <mergeCell ref="A9:C9"/>
    <mergeCell ref="A10:C10"/>
    <mergeCell ref="A11:C11"/>
    <mergeCell ref="A1:C1"/>
    <mergeCell ref="A2:C2"/>
    <mergeCell ref="A4:C4"/>
    <mergeCell ref="A7:C7"/>
    <mergeCell ref="A5:C5"/>
    <mergeCell ref="A3:C3"/>
    <mergeCell ref="A6:C6"/>
    <mergeCell ref="A19:C19"/>
    <mergeCell ref="A13:C13"/>
    <mergeCell ref="A17:C17"/>
    <mergeCell ref="A12:C12"/>
    <mergeCell ref="A14:C14"/>
    <mergeCell ref="A16:C16"/>
    <mergeCell ref="A18:C18"/>
    <mergeCell ref="A15:C15"/>
  </mergeCells>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A</vt:lpstr>
      <vt:lpstr>B</vt:lpstr>
      <vt:lpstr>C</vt:lpstr>
      <vt:lpstr>E</vt:lpstr>
      <vt:lpstr>BlankA1</vt:lpstr>
      <vt:lpstr>BlankA2</vt:lpstr>
      <vt:lpstr>BlankA3</vt:lpstr>
      <vt:lpstr>BlankA4</vt:lpstr>
      <vt:lpstr>BlankB1</vt:lpstr>
      <vt:lpstr>BlankB2</vt:lpstr>
      <vt:lpstr>Fremkomstmidler</vt:lpstr>
      <vt:lpstr>Frokost</vt:lpstr>
      <vt:lpstr>Innland_kost</vt:lpstr>
      <vt:lpstr>Landnavn</vt:lpstr>
      <vt:lpstr>nettoføringsordning</vt:lpstr>
      <vt:lpstr>A!Print_Area</vt:lpstr>
      <vt:lpstr>B!Print_Area</vt:lpstr>
      <vt:lpstr>'C'!sph_7_01_01p7_2c</vt:lpstr>
      <vt:lpstr>'C'!sph_7_01_01p7_2d</vt:lpstr>
      <vt:lpstr>'C'!sph_7_01_01p7_2e</vt:lpstr>
    </vt:vector>
  </TitlesOfParts>
  <Company>Compaq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Jahre</dc:creator>
  <cp:lastModifiedBy>Microsoft Office User</cp:lastModifiedBy>
  <cp:lastPrinted>2016-09-16T12:02:06Z</cp:lastPrinted>
  <dcterms:created xsi:type="dcterms:W3CDTF">2002-02-11T10:23:22Z</dcterms:created>
  <dcterms:modified xsi:type="dcterms:W3CDTF">2019-02-08T08:30:54Z</dcterms:modified>
</cp:coreProperties>
</file>